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02 Business/01 Datalad/01 Excel Templates/Free/"/>
    </mc:Choice>
  </mc:AlternateContent>
  <xr:revisionPtr revIDLastSave="0" documentId="13_ncr:1_{FECE1E8B-E0CC-F648-A700-70422C696857}" xr6:coauthVersionLast="47" xr6:coauthVersionMax="47" xr10:uidLastSave="{00000000-0000-0000-0000-000000000000}"/>
  <bookViews>
    <workbookView xWindow="4420" yWindow="880" windowWidth="36700" windowHeight="24320" activeTab="1" xr2:uid="{F4C03B9B-BF8A-374D-9B5C-EEB1C1669305}"/>
  </bookViews>
  <sheets>
    <sheet name="ChartsDataSheet" sheetId="3" state="veryHidden" r:id="rId1"/>
    <sheet name="Monthly Dashboard" sheetId="1" r:id="rId2"/>
    <sheet name="Data Manipulation" sheetId="6" r:id="rId3"/>
    <sheet name="Raw Data" sheetId="4" r:id="rId4"/>
    <sheet name="Raw Data Daily" sheetId="7" r:id="rId5"/>
    <sheet name="Drop Downs" sheetId="5" r:id="rId6"/>
    <sheet name="Charts" sheetId="2" r:id="rId7"/>
  </sheets>
  <definedNames>
    <definedName name="EV__LASTREFTIME__" hidden="1">42241.5638078704</definedName>
    <definedName name="GaugeHeader">#REF!</definedName>
    <definedName name="MekkoHeader">#REF!</definedName>
    <definedName name="OrgChartHeader">#REF!</definedName>
    <definedName name="RadialBarChartHeader">#REF!</definedName>
    <definedName name="raphic5">#REF!</definedName>
    <definedName name="RingHeader">#REF!</definedName>
    <definedName name="rngGreenColor">#REF!</definedName>
    <definedName name="rngPlanColor">#REF!</definedName>
    <definedName name="rngRedColor">#REF!</definedName>
    <definedName name="rngWFConnectorsColor">#REF!</definedName>
    <definedName name="rngWFGreenColor">#REF!</definedName>
    <definedName name="rngWFRedColor">#REF!</definedName>
    <definedName name="rngWFStarEndColor">#REF!</definedName>
    <definedName name="rngZLColor">#REF!</definedName>
    <definedName name="SalesFunnel2Header">#REF!</definedName>
    <definedName name="SalesFunnelHeader">#REF!</definedName>
    <definedName name="SF2_F">#REF!</definedName>
    <definedName name="TrafficLightHeader">#REF!</definedName>
    <definedName name="VAH_F1">#REF!</definedName>
    <definedName name="VAH_F2">#REF!</definedName>
    <definedName name="VarianceActualHorizontalHeader">#REF!</definedName>
    <definedName name="VarianceHeader">#REF!</definedName>
    <definedName name="WaterFallHeader">#REF!</definedName>
    <definedName name="xxxxx4">MMULT(--(IF(MOD(INT((ROW(#REF!)-1)/360*ROWS(#REF!)*2),2),0,INT(INT(ROW(#REF!)/360*ROWS(#REF!)*2)/2)+1)=COLUMN(OFFSET(#REF!,,,,ROWS(#REF!)))),INDEX(#REF!,0,1))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1" l="1"/>
  <c r="AC499" i="4"/>
  <c r="AB499" i="4"/>
  <c r="AA499" i="4"/>
  <c r="Z499" i="4"/>
  <c r="Y499" i="4"/>
  <c r="X499" i="4"/>
  <c r="W499" i="4"/>
  <c r="V499" i="4"/>
  <c r="U499" i="4"/>
  <c r="T499" i="4"/>
  <c r="S499" i="4"/>
  <c r="R499" i="4"/>
  <c r="Q499" i="4"/>
  <c r="P499" i="4"/>
  <c r="O499" i="4"/>
  <c r="N499" i="4"/>
  <c r="M499" i="4"/>
  <c r="L499" i="4"/>
  <c r="K499" i="4"/>
  <c r="J499" i="4"/>
  <c r="I499" i="4"/>
  <c r="H499" i="4"/>
  <c r="G499" i="4"/>
  <c r="F499" i="4"/>
  <c r="AC497" i="4"/>
  <c r="AB497" i="4"/>
  <c r="AA497" i="4"/>
  <c r="Z497" i="4"/>
  <c r="Y497" i="4"/>
  <c r="X497" i="4"/>
  <c r="W497" i="4"/>
  <c r="V497" i="4"/>
  <c r="U497" i="4"/>
  <c r="T497" i="4"/>
  <c r="S497" i="4"/>
  <c r="R497" i="4"/>
  <c r="Q497" i="4"/>
  <c r="P497" i="4"/>
  <c r="O497" i="4"/>
  <c r="N497" i="4"/>
  <c r="M497" i="4"/>
  <c r="L497" i="4"/>
  <c r="K497" i="4"/>
  <c r="J497" i="4"/>
  <c r="I497" i="4"/>
  <c r="H497" i="4"/>
  <c r="G497" i="4"/>
  <c r="F497" i="4"/>
  <c r="S493" i="4"/>
  <c r="S494" i="4" s="1"/>
  <c r="S495" i="4" s="1"/>
  <c r="R493" i="4"/>
  <c r="R494" i="4" s="1"/>
  <c r="R495" i="4" s="1"/>
  <c r="Q493" i="4"/>
  <c r="Q494" i="4" s="1"/>
  <c r="Q495" i="4" s="1"/>
  <c r="P493" i="4"/>
  <c r="P494" i="4" s="1"/>
  <c r="P495" i="4" s="1"/>
  <c r="AC492" i="4"/>
  <c r="AC493" i="4" s="1"/>
  <c r="AC494" i="4" s="1"/>
  <c r="AC495" i="4" s="1"/>
  <c r="AB492" i="4"/>
  <c r="AB493" i="4" s="1"/>
  <c r="AB494" i="4" s="1"/>
  <c r="AB495" i="4" s="1"/>
  <c r="AA492" i="4"/>
  <c r="AA493" i="4" s="1"/>
  <c r="AA494" i="4" s="1"/>
  <c r="AA495" i="4" s="1"/>
  <c r="Z492" i="4"/>
  <c r="Z493" i="4" s="1"/>
  <c r="Z494" i="4" s="1"/>
  <c r="Z495" i="4" s="1"/>
  <c r="S492" i="4"/>
  <c r="R492" i="4"/>
  <c r="Q492" i="4"/>
  <c r="P492" i="4"/>
  <c r="O492" i="4"/>
  <c r="O493" i="4" s="1"/>
  <c r="O494" i="4" s="1"/>
  <c r="O495" i="4" s="1"/>
  <c r="N492" i="4"/>
  <c r="N493" i="4" s="1"/>
  <c r="N494" i="4" s="1"/>
  <c r="N495" i="4" s="1"/>
  <c r="M492" i="4"/>
  <c r="M493" i="4" s="1"/>
  <c r="M494" i="4" s="1"/>
  <c r="M495" i="4" s="1"/>
  <c r="L492" i="4"/>
  <c r="L493" i="4" s="1"/>
  <c r="L494" i="4" s="1"/>
  <c r="L495" i="4" s="1"/>
  <c r="AC491" i="4"/>
  <c r="AB491" i="4"/>
  <c r="AA491" i="4"/>
  <c r="Z491" i="4"/>
  <c r="Y491" i="4"/>
  <c r="Y492" i="4" s="1"/>
  <c r="Y493" i="4" s="1"/>
  <c r="Y494" i="4" s="1"/>
  <c r="Y495" i="4" s="1"/>
  <c r="X491" i="4"/>
  <c r="X492" i="4" s="1"/>
  <c r="X493" i="4" s="1"/>
  <c r="X494" i="4" s="1"/>
  <c r="X495" i="4" s="1"/>
  <c r="W491" i="4"/>
  <c r="W492" i="4" s="1"/>
  <c r="W493" i="4" s="1"/>
  <c r="W494" i="4" s="1"/>
  <c r="W495" i="4" s="1"/>
  <c r="V491" i="4"/>
  <c r="V492" i="4" s="1"/>
  <c r="V493" i="4" s="1"/>
  <c r="V494" i="4" s="1"/>
  <c r="V495" i="4" s="1"/>
  <c r="U491" i="4"/>
  <c r="U492" i="4" s="1"/>
  <c r="U493" i="4" s="1"/>
  <c r="U494" i="4" s="1"/>
  <c r="U495" i="4" s="1"/>
  <c r="T491" i="4"/>
  <c r="T492" i="4" s="1"/>
  <c r="T493" i="4" s="1"/>
  <c r="T494" i="4" s="1"/>
  <c r="T495" i="4" s="1"/>
  <c r="S491" i="4"/>
  <c r="R491" i="4"/>
  <c r="Q491" i="4"/>
  <c r="P491" i="4"/>
  <c r="O491" i="4"/>
  <c r="N491" i="4"/>
  <c r="M491" i="4"/>
  <c r="L491" i="4"/>
  <c r="K491" i="4"/>
  <c r="K492" i="4" s="1"/>
  <c r="K493" i="4" s="1"/>
  <c r="K494" i="4" s="1"/>
  <c r="K495" i="4" s="1"/>
  <c r="J491" i="4"/>
  <c r="J492" i="4" s="1"/>
  <c r="J493" i="4" s="1"/>
  <c r="J494" i="4" s="1"/>
  <c r="J495" i="4" s="1"/>
  <c r="I491" i="4"/>
  <c r="I492" i="4" s="1"/>
  <c r="I493" i="4" s="1"/>
  <c r="I494" i="4" s="1"/>
  <c r="I495" i="4" s="1"/>
  <c r="H491" i="4"/>
  <c r="H492" i="4" s="1"/>
  <c r="H493" i="4" s="1"/>
  <c r="H494" i="4" s="1"/>
  <c r="H495" i="4" s="1"/>
  <c r="G491" i="4"/>
  <c r="G492" i="4" s="1"/>
  <c r="G493" i="4" s="1"/>
  <c r="G494" i="4" s="1"/>
  <c r="G495" i="4" s="1"/>
  <c r="F491" i="4"/>
  <c r="F492" i="4" s="1"/>
  <c r="F493" i="4" s="1"/>
  <c r="F494" i="4" s="1"/>
  <c r="F495" i="4" s="1"/>
  <c r="AC488" i="4"/>
  <c r="AB488" i="4"/>
  <c r="AA488" i="4"/>
  <c r="Z488" i="4"/>
  <c r="Y488" i="4"/>
  <c r="X488" i="4"/>
  <c r="W488" i="4"/>
  <c r="V488" i="4"/>
  <c r="U488" i="4"/>
  <c r="T488" i="4"/>
  <c r="S488" i="4"/>
  <c r="R488" i="4"/>
  <c r="Q488" i="4"/>
  <c r="P488" i="4"/>
  <c r="O488" i="4"/>
  <c r="N488" i="4"/>
  <c r="M488" i="4"/>
  <c r="L488" i="4"/>
  <c r="K488" i="4"/>
  <c r="J488" i="4"/>
  <c r="I488" i="4"/>
  <c r="H488" i="4"/>
  <c r="G488" i="4"/>
  <c r="F488" i="4"/>
  <c r="AC486" i="4"/>
  <c r="AB486" i="4"/>
  <c r="AA486" i="4"/>
  <c r="Z486" i="4"/>
  <c r="Y486" i="4"/>
  <c r="X486" i="4"/>
  <c r="W486" i="4"/>
  <c r="V486" i="4"/>
  <c r="U486" i="4"/>
  <c r="T486" i="4"/>
  <c r="S486" i="4"/>
  <c r="R486" i="4"/>
  <c r="Q486" i="4"/>
  <c r="P486" i="4"/>
  <c r="O486" i="4"/>
  <c r="N486" i="4"/>
  <c r="M486" i="4"/>
  <c r="L486" i="4"/>
  <c r="K486" i="4"/>
  <c r="J486" i="4"/>
  <c r="I486" i="4"/>
  <c r="H486" i="4"/>
  <c r="G486" i="4"/>
  <c r="F486" i="4"/>
  <c r="S483" i="4"/>
  <c r="S484" i="4" s="1"/>
  <c r="AC482" i="4"/>
  <c r="AC483" i="4" s="1"/>
  <c r="AC484" i="4" s="1"/>
  <c r="S482" i="4"/>
  <c r="R482" i="4"/>
  <c r="R483" i="4" s="1"/>
  <c r="R484" i="4" s="1"/>
  <c r="O482" i="4"/>
  <c r="O483" i="4" s="1"/>
  <c r="O484" i="4" s="1"/>
  <c r="AC481" i="4"/>
  <c r="AB481" i="4"/>
  <c r="AB482" i="4" s="1"/>
  <c r="AB483" i="4" s="1"/>
  <c r="AB484" i="4" s="1"/>
  <c r="Y481" i="4"/>
  <c r="Y482" i="4" s="1"/>
  <c r="Y483" i="4" s="1"/>
  <c r="Y484" i="4" s="1"/>
  <c r="S481" i="4"/>
  <c r="R481" i="4"/>
  <c r="Q481" i="4"/>
  <c r="Q482" i="4" s="1"/>
  <c r="Q483" i="4" s="1"/>
  <c r="Q484" i="4" s="1"/>
  <c r="P481" i="4"/>
  <c r="P482" i="4" s="1"/>
  <c r="P483" i="4" s="1"/>
  <c r="P484" i="4" s="1"/>
  <c r="O481" i="4"/>
  <c r="N481" i="4"/>
  <c r="N482" i="4" s="1"/>
  <c r="N483" i="4" s="1"/>
  <c r="N484" i="4" s="1"/>
  <c r="K481" i="4"/>
  <c r="K482" i="4" s="1"/>
  <c r="K483" i="4" s="1"/>
  <c r="K484" i="4" s="1"/>
  <c r="AC480" i="4"/>
  <c r="AB480" i="4"/>
  <c r="AA480" i="4"/>
  <c r="AA481" i="4" s="1"/>
  <c r="AA482" i="4" s="1"/>
  <c r="AA483" i="4" s="1"/>
  <c r="AA484" i="4" s="1"/>
  <c r="Z480" i="4"/>
  <c r="Z481" i="4" s="1"/>
  <c r="Z482" i="4" s="1"/>
  <c r="Z483" i="4" s="1"/>
  <c r="Z484" i="4" s="1"/>
  <c r="Y480" i="4"/>
  <c r="X480" i="4"/>
  <c r="X481" i="4" s="1"/>
  <c r="X482" i="4" s="1"/>
  <c r="X483" i="4" s="1"/>
  <c r="X484" i="4" s="1"/>
  <c r="W480" i="4"/>
  <c r="W481" i="4" s="1"/>
  <c r="W482" i="4" s="1"/>
  <c r="W483" i="4" s="1"/>
  <c r="W484" i="4" s="1"/>
  <c r="V480" i="4"/>
  <c r="V481" i="4" s="1"/>
  <c r="V482" i="4" s="1"/>
  <c r="V483" i="4" s="1"/>
  <c r="V484" i="4" s="1"/>
  <c r="U480" i="4"/>
  <c r="U481" i="4" s="1"/>
  <c r="U482" i="4" s="1"/>
  <c r="U483" i="4" s="1"/>
  <c r="U484" i="4" s="1"/>
  <c r="T480" i="4"/>
  <c r="T481" i="4" s="1"/>
  <c r="T482" i="4" s="1"/>
  <c r="T483" i="4" s="1"/>
  <c r="T484" i="4" s="1"/>
  <c r="S480" i="4"/>
  <c r="R480" i="4"/>
  <c r="Q480" i="4"/>
  <c r="P480" i="4"/>
  <c r="O480" i="4"/>
  <c r="N480" i="4"/>
  <c r="M480" i="4"/>
  <c r="M481" i="4" s="1"/>
  <c r="M482" i="4" s="1"/>
  <c r="M483" i="4" s="1"/>
  <c r="M484" i="4" s="1"/>
  <c r="L480" i="4"/>
  <c r="L481" i="4" s="1"/>
  <c r="L482" i="4" s="1"/>
  <c r="L483" i="4" s="1"/>
  <c r="L484" i="4" s="1"/>
  <c r="K480" i="4"/>
  <c r="J480" i="4"/>
  <c r="J481" i="4" s="1"/>
  <c r="J482" i="4" s="1"/>
  <c r="J483" i="4" s="1"/>
  <c r="J484" i="4" s="1"/>
  <c r="I480" i="4"/>
  <c r="I481" i="4" s="1"/>
  <c r="I482" i="4" s="1"/>
  <c r="I483" i="4" s="1"/>
  <c r="I484" i="4" s="1"/>
  <c r="H480" i="4"/>
  <c r="H481" i="4" s="1"/>
  <c r="H482" i="4" s="1"/>
  <c r="H483" i="4" s="1"/>
  <c r="H484" i="4" s="1"/>
  <c r="G480" i="4"/>
  <c r="G481" i="4" s="1"/>
  <c r="G482" i="4" s="1"/>
  <c r="G483" i="4" s="1"/>
  <c r="G484" i="4" s="1"/>
  <c r="F480" i="4"/>
  <c r="F481" i="4" s="1"/>
  <c r="F482" i="4" s="1"/>
  <c r="F483" i="4" s="1"/>
  <c r="F484" i="4" s="1"/>
  <c r="AC477" i="4"/>
  <c r="AB477" i="4"/>
  <c r="AA477" i="4"/>
  <c r="Z477" i="4"/>
  <c r="Y477" i="4"/>
  <c r="X477" i="4"/>
  <c r="W477" i="4"/>
  <c r="V477" i="4"/>
  <c r="U477" i="4"/>
  <c r="T477" i="4"/>
  <c r="S477" i="4"/>
  <c r="R477" i="4"/>
  <c r="Q477" i="4"/>
  <c r="P477" i="4"/>
  <c r="O477" i="4"/>
  <c r="N477" i="4"/>
  <c r="M477" i="4"/>
  <c r="L477" i="4"/>
  <c r="K477" i="4"/>
  <c r="J477" i="4"/>
  <c r="I477" i="4"/>
  <c r="H477" i="4"/>
  <c r="G477" i="4"/>
  <c r="F477" i="4"/>
  <c r="AC475" i="4"/>
  <c r="AB475" i="4"/>
  <c r="AA475" i="4"/>
  <c r="Z475" i="4"/>
  <c r="Y475" i="4"/>
  <c r="X475" i="4"/>
  <c r="W475" i="4"/>
  <c r="V475" i="4"/>
  <c r="U475" i="4"/>
  <c r="T475" i="4"/>
  <c r="S475" i="4"/>
  <c r="R475" i="4"/>
  <c r="Q475" i="4"/>
  <c r="P475" i="4"/>
  <c r="O475" i="4"/>
  <c r="N475" i="4"/>
  <c r="M475" i="4"/>
  <c r="L475" i="4"/>
  <c r="K475" i="4"/>
  <c r="J475" i="4"/>
  <c r="I475" i="4"/>
  <c r="H475" i="4"/>
  <c r="G475" i="4"/>
  <c r="F475" i="4"/>
  <c r="S471" i="4"/>
  <c r="S472" i="4" s="1"/>
  <c r="S473" i="4" s="1"/>
  <c r="R471" i="4"/>
  <c r="R472" i="4" s="1"/>
  <c r="R473" i="4" s="1"/>
  <c r="Q471" i="4"/>
  <c r="Q472" i="4" s="1"/>
  <c r="Q473" i="4" s="1"/>
  <c r="AC470" i="4"/>
  <c r="AC471" i="4" s="1"/>
  <c r="AC472" i="4" s="1"/>
  <c r="AC473" i="4" s="1"/>
  <c r="AB470" i="4"/>
  <c r="AB471" i="4" s="1"/>
  <c r="AB472" i="4" s="1"/>
  <c r="AB473" i="4" s="1"/>
  <c r="AA470" i="4"/>
  <c r="AA471" i="4" s="1"/>
  <c r="AA472" i="4" s="1"/>
  <c r="AA473" i="4" s="1"/>
  <c r="S470" i="4"/>
  <c r="R470" i="4"/>
  <c r="Q470" i="4"/>
  <c r="P470" i="4"/>
  <c r="P471" i="4" s="1"/>
  <c r="P472" i="4" s="1"/>
  <c r="P473" i="4" s="1"/>
  <c r="O470" i="4"/>
  <c r="O471" i="4" s="1"/>
  <c r="O472" i="4" s="1"/>
  <c r="O473" i="4" s="1"/>
  <c r="N470" i="4"/>
  <c r="N471" i="4" s="1"/>
  <c r="N472" i="4" s="1"/>
  <c r="N473" i="4" s="1"/>
  <c r="M470" i="4"/>
  <c r="M471" i="4" s="1"/>
  <c r="M472" i="4" s="1"/>
  <c r="M473" i="4" s="1"/>
  <c r="AC469" i="4"/>
  <c r="AB469" i="4"/>
  <c r="AA469" i="4"/>
  <c r="Z469" i="4"/>
  <c r="Z470" i="4" s="1"/>
  <c r="Z471" i="4" s="1"/>
  <c r="Z472" i="4" s="1"/>
  <c r="Z473" i="4" s="1"/>
  <c r="Y469" i="4"/>
  <c r="Y470" i="4" s="1"/>
  <c r="Y471" i="4" s="1"/>
  <c r="Y472" i="4" s="1"/>
  <c r="Y473" i="4" s="1"/>
  <c r="X469" i="4"/>
  <c r="X470" i="4" s="1"/>
  <c r="X471" i="4" s="1"/>
  <c r="X472" i="4" s="1"/>
  <c r="X473" i="4" s="1"/>
  <c r="W469" i="4"/>
  <c r="W470" i="4" s="1"/>
  <c r="W471" i="4" s="1"/>
  <c r="W472" i="4" s="1"/>
  <c r="W473" i="4" s="1"/>
  <c r="V469" i="4"/>
  <c r="V470" i="4" s="1"/>
  <c r="V471" i="4" s="1"/>
  <c r="V472" i="4" s="1"/>
  <c r="V473" i="4" s="1"/>
  <c r="U469" i="4"/>
  <c r="U470" i="4" s="1"/>
  <c r="U471" i="4" s="1"/>
  <c r="U472" i="4" s="1"/>
  <c r="U473" i="4" s="1"/>
  <c r="T469" i="4"/>
  <c r="T470" i="4" s="1"/>
  <c r="T471" i="4" s="1"/>
  <c r="T472" i="4" s="1"/>
  <c r="T473" i="4" s="1"/>
  <c r="S469" i="4"/>
  <c r="R469" i="4"/>
  <c r="Q469" i="4"/>
  <c r="P469" i="4"/>
  <c r="O469" i="4"/>
  <c r="N469" i="4"/>
  <c r="M469" i="4"/>
  <c r="L469" i="4"/>
  <c r="L470" i="4" s="1"/>
  <c r="L471" i="4" s="1"/>
  <c r="L472" i="4" s="1"/>
  <c r="L473" i="4" s="1"/>
  <c r="K469" i="4"/>
  <c r="K470" i="4" s="1"/>
  <c r="K471" i="4" s="1"/>
  <c r="K472" i="4" s="1"/>
  <c r="K473" i="4" s="1"/>
  <c r="J469" i="4"/>
  <c r="J470" i="4" s="1"/>
  <c r="J471" i="4" s="1"/>
  <c r="J472" i="4" s="1"/>
  <c r="J473" i="4" s="1"/>
  <c r="I469" i="4"/>
  <c r="I470" i="4" s="1"/>
  <c r="I471" i="4" s="1"/>
  <c r="I472" i="4" s="1"/>
  <c r="I473" i="4" s="1"/>
  <c r="H469" i="4"/>
  <c r="H470" i="4" s="1"/>
  <c r="H471" i="4" s="1"/>
  <c r="H472" i="4" s="1"/>
  <c r="H473" i="4" s="1"/>
  <c r="G469" i="4"/>
  <c r="G470" i="4" s="1"/>
  <c r="G471" i="4" s="1"/>
  <c r="G472" i="4" s="1"/>
  <c r="G473" i="4" s="1"/>
  <c r="F469" i="4"/>
  <c r="F470" i="4" s="1"/>
  <c r="F471" i="4" s="1"/>
  <c r="F472" i="4" s="1"/>
  <c r="F473" i="4" s="1"/>
  <c r="AC466" i="4"/>
  <c r="AB466" i="4"/>
  <c r="AA466" i="4"/>
  <c r="Z466" i="4"/>
  <c r="Y466" i="4"/>
  <c r="X466" i="4"/>
  <c r="W466" i="4"/>
  <c r="V466" i="4"/>
  <c r="U466" i="4"/>
  <c r="T466" i="4"/>
  <c r="S466" i="4"/>
  <c r="R466" i="4"/>
  <c r="Q466" i="4"/>
  <c r="P466" i="4"/>
  <c r="O466" i="4"/>
  <c r="N466" i="4"/>
  <c r="M466" i="4"/>
  <c r="L466" i="4"/>
  <c r="K466" i="4"/>
  <c r="J466" i="4"/>
  <c r="I466" i="4"/>
  <c r="H466" i="4"/>
  <c r="G466" i="4"/>
  <c r="F466" i="4"/>
  <c r="AC464" i="4"/>
  <c r="AB464" i="4"/>
  <c r="AA464" i="4"/>
  <c r="Z464" i="4"/>
  <c r="Y464" i="4"/>
  <c r="X464" i="4"/>
  <c r="W464" i="4"/>
  <c r="V464" i="4"/>
  <c r="U464" i="4"/>
  <c r="T464" i="4"/>
  <c r="S464" i="4"/>
  <c r="R464" i="4"/>
  <c r="Q464" i="4"/>
  <c r="P464" i="4"/>
  <c r="O464" i="4"/>
  <c r="N464" i="4"/>
  <c r="M464" i="4"/>
  <c r="L464" i="4"/>
  <c r="K464" i="4"/>
  <c r="J464" i="4"/>
  <c r="I464" i="4"/>
  <c r="H464" i="4"/>
  <c r="G464" i="4"/>
  <c r="F464" i="4"/>
  <c r="S461" i="4"/>
  <c r="S462" i="4" s="1"/>
  <c r="R461" i="4"/>
  <c r="R462" i="4" s="1"/>
  <c r="AC460" i="4"/>
  <c r="AC461" i="4" s="1"/>
  <c r="AC462" i="4" s="1"/>
  <c r="AB460" i="4"/>
  <c r="AB461" i="4" s="1"/>
  <c r="AB462" i="4" s="1"/>
  <c r="S460" i="4"/>
  <c r="R460" i="4"/>
  <c r="Q460" i="4"/>
  <c r="Q461" i="4" s="1"/>
  <c r="Q462" i="4" s="1"/>
  <c r="P460" i="4"/>
  <c r="P461" i="4" s="1"/>
  <c r="P462" i="4" s="1"/>
  <c r="O460" i="4"/>
  <c r="O461" i="4" s="1"/>
  <c r="O462" i="4" s="1"/>
  <c r="N460" i="4"/>
  <c r="N461" i="4" s="1"/>
  <c r="N462" i="4" s="1"/>
  <c r="AC459" i="4"/>
  <c r="AB459" i="4"/>
  <c r="AA459" i="4"/>
  <c r="AA460" i="4" s="1"/>
  <c r="AA461" i="4" s="1"/>
  <c r="AA462" i="4" s="1"/>
  <c r="Z459" i="4"/>
  <c r="Z460" i="4" s="1"/>
  <c r="Z461" i="4" s="1"/>
  <c r="Z462" i="4" s="1"/>
  <c r="Y459" i="4"/>
  <c r="Y460" i="4" s="1"/>
  <c r="Y461" i="4" s="1"/>
  <c r="Y462" i="4" s="1"/>
  <c r="X459" i="4"/>
  <c r="X460" i="4" s="1"/>
  <c r="X461" i="4" s="1"/>
  <c r="X462" i="4" s="1"/>
  <c r="S459" i="4"/>
  <c r="R459" i="4"/>
  <c r="Q459" i="4"/>
  <c r="P459" i="4"/>
  <c r="O459" i="4"/>
  <c r="N459" i="4"/>
  <c r="M459" i="4"/>
  <c r="M460" i="4" s="1"/>
  <c r="M461" i="4" s="1"/>
  <c r="M462" i="4" s="1"/>
  <c r="L459" i="4"/>
  <c r="L460" i="4" s="1"/>
  <c r="L461" i="4" s="1"/>
  <c r="L462" i="4" s="1"/>
  <c r="K459" i="4"/>
  <c r="K460" i="4" s="1"/>
  <c r="K461" i="4" s="1"/>
  <c r="K462" i="4" s="1"/>
  <c r="J459" i="4"/>
  <c r="J460" i="4" s="1"/>
  <c r="J461" i="4" s="1"/>
  <c r="J462" i="4" s="1"/>
  <c r="AC458" i="4"/>
  <c r="AB458" i="4"/>
  <c r="AA458" i="4"/>
  <c r="Z458" i="4"/>
  <c r="Y458" i="4"/>
  <c r="X458" i="4"/>
  <c r="W458" i="4"/>
  <c r="W459" i="4" s="1"/>
  <c r="W460" i="4" s="1"/>
  <c r="W461" i="4" s="1"/>
  <c r="W462" i="4" s="1"/>
  <c r="V458" i="4"/>
  <c r="V459" i="4" s="1"/>
  <c r="V460" i="4" s="1"/>
  <c r="V461" i="4" s="1"/>
  <c r="V462" i="4" s="1"/>
  <c r="U458" i="4"/>
  <c r="U459" i="4" s="1"/>
  <c r="U460" i="4" s="1"/>
  <c r="U461" i="4" s="1"/>
  <c r="U462" i="4" s="1"/>
  <c r="T458" i="4"/>
  <c r="T459" i="4" s="1"/>
  <c r="T460" i="4" s="1"/>
  <c r="T461" i="4" s="1"/>
  <c r="T462" i="4" s="1"/>
  <c r="S458" i="4"/>
  <c r="R458" i="4"/>
  <c r="Q458" i="4"/>
  <c r="P458" i="4"/>
  <c r="O458" i="4"/>
  <c r="N458" i="4"/>
  <c r="M458" i="4"/>
  <c r="L458" i="4"/>
  <c r="K458" i="4"/>
  <c r="J458" i="4"/>
  <c r="I458" i="4"/>
  <c r="I459" i="4" s="1"/>
  <c r="I460" i="4" s="1"/>
  <c r="I461" i="4" s="1"/>
  <c r="I462" i="4" s="1"/>
  <c r="H458" i="4"/>
  <c r="H459" i="4" s="1"/>
  <c r="H460" i="4" s="1"/>
  <c r="H461" i="4" s="1"/>
  <c r="H462" i="4" s="1"/>
  <c r="G458" i="4"/>
  <c r="G459" i="4" s="1"/>
  <c r="G460" i="4" s="1"/>
  <c r="G461" i="4" s="1"/>
  <c r="G462" i="4" s="1"/>
  <c r="F458" i="4"/>
  <c r="F459" i="4" s="1"/>
  <c r="F460" i="4" s="1"/>
  <c r="F461" i="4" s="1"/>
  <c r="F462" i="4" s="1"/>
  <c r="AC455" i="4"/>
  <c r="AB455" i="4"/>
  <c r="AA455" i="4"/>
  <c r="Z455" i="4"/>
  <c r="Y455" i="4"/>
  <c r="X455" i="4"/>
  <c r="W455" i="4"/>
  <c r="V455" i="4"/>
  <c r="U455" i="4"/>
  <c r="T455" i="4"/>
  <c r="S455" i="4"/>
  <c r="R455" i="4"/>
  <c r="Q455" i="4"/>
  <c r="P455" i="4"/>
  <c r="O455" i="4"/>
  <c r="N455" i="4"/>
  <c r="M455" i="4"/>
  <c r="L455" i="4"/>
  <c r="K455" i="4"/>
  <c r="J455" i="4"/>
  <c r="I455" i="4"/>
  <c r="H455" i="4"/>
  <c r="G455" i="4"/>
  <c r="F455" i="4"/>
  <c r="AC453" i="4"/>
  <c r="AB453" i="4"/>
  <c r="AA453" i="4"/>
  <c r="Z453" i="4"/>
  <c r="Y453" i="4"/>
  <c r="X453" i="4"/>
  <c r="W453" i="4"/>
  <c r="V453" i="4"/>
  <c r="U453" i="4"/>
  <c r="T453" i="4"/>
  <c r="S453" i="4"/>
  <c r="R453" i="4"/>
  <c r="Q453" i="4"/>
  <c r="P453" i="4"/>
  <c r="O453" i="4"/>
  <c r="N453" i="4"/>
  <c r="M453" i="4"/>
  <c r="L453" i="4"/>
  <c r="K453" i="4"/>
  <c r="J453" i="4"/>
  <c r="I453" i="4"/>
  <c r="H453" i="4"/>
  <c r="G453" i="4"/>
  <c r="F453" i="4"/>
  <c r="S449" i="4"/>
  <c r="S450" i="4" s="1"/>
  <c r="S451" i="4" s="1"/>
  <c r="R449" i="4"/>
  <c r="R450" i="4" s="1"/>
  <c r="R451" i="4" s="1"/>
  <c r="Q449" i="4"/>
  <c r="Q450" i="4" s="1"/>
  <c r="Q451" i="4" s="1"/>
  <c r="AC448" i="4"/>
  <c r="AC449" i="4" s="1"/>
  <c r="AC450" i="4" s="1"/>
  <c r="AC451" i="4" s="1"/>
  <c r="AB448" i="4"/>
  <c r="AB449" i="4" s="1"/>
  <c r="AB450" i="4" s="1"/>
  <c r="AB451" i="4" s="1"/>
  <c r="AA448" i="4"/>
  <c r="AA449" i="4" s="1"/>
  <c r="AA450" i="4" s="1"/>
  <c r="AA451" i="4" s="1"/>
  <c r="S448" i="4"/>
  <c r="R448" i="4"/>
  <c r="Q448" i="4"/>
  <c r="P448" i="4"/>
  <c r="P449" i="4" s="1"/>
  <c r="P450" i="4" s="1"/>
  <c r="P451" i="4" s="1"/>
  <c r="O448" i="4"/>
  <c r="O449" i="4" s="1"/>
  <c r="O450" i="4" s="1"/>
  <c r="O451" i="4" s="1"/>
  <c r="N448" i="4"/>
  <c r="N449" i="4" s="1"/>
  <c r="N450" i="4" s="1"/>
  <c r="N451" i="4" s="1"/>
  <c r="M448" i="4"/>
  <c r="M449" i="4" s="1"/>
  <c r="M450" i="4" s="1"/>
  <c r="M451" i="4" s="1"/>
  <c r="AC447" i="4"/>
  <c r="AB447" i="4"/>
  <c r="AA447" i="4"/>
  <c r="Z447" i="4"/>
  <c r="Z448" i="4" s="1"/>
  <c r="Z449" i="4" s="1"/>
  <c r="Z450" i="4" s="1"/>
  <c r="Z451" i="4" s="1"/>
  <c r="Y447" i="4"/>
  <c r="Y448" i="4" s="1"/>
  <c r="Y449" i="4" s="1"/>
  <c r="Y450" i="4" s="1"/>
  <c r="Y451" i="4" s="1"/>
  <c r="X447" i="4"/>
  <c r="X448" i="4" s="1"/>
  <c r="X449" i="4" s="1"/>
  <c r="X450" i="4" s="1"/>
  <c r="X451" i="4" s="1"/>
  <c r="W447" i="4"/>
  <c r="W448" i="4" s="1"/>
  <c r="W449" i="4" s="1"/>
  <c r="W450" i="4" s="1"/>
  <c r="W451" i="4" s="1"/>
  <c r="V447" i="4"/>
  <c r="V448" i="4" s="1"/>
  <c r="V449" i="4" s="1"/>
  <c r="V450" i="4" s="1"/>
  <c r="V451" i="4" s="1"/>
  <c r="U447" i="4"/>
  <c r="U448" i="4" s="1"/>
  <c r="U449" i="4" s="1"/>
  <c r="U450" i="4" s="1"/>
  <c r="U451" i="4" s="1"/>
  <c r="T447" i="4"/>
  <c r="T448" i="4" s="1"/>
  <c r="T449" i="4" s="1"/>
  <c r="T450" i="4" s="1"/>
  <c r="T451" i="4" s="1"/>
  <c r="S447" i="4"/>
  <c r="R447" i="4"/>
  <c r="Q447" i="4"/>
  <c r="P447" i="4"/>
  <c r="O447" i="4"/>
  <c r="N447" i="4"/>
  <c r="M447" i="4"/>
  <c r="L447" i="4"/>
  <c r="L448" i="4" s="1"/>
  <c r="L449" i="4" s="1"/>
  <c r="L450" i="4" s="1"/>
  <c r="L451" i="4" s="1"/>
  <c r="K447" i="4"/>
  <c r="K448" i="4" s="1"/>
  <c r="K449" i="4" s="1"/>
  <c r="K450" i="4" s="1"/>
  <c r="K451" i="4" s="1"/>
  <c r="J447" i="4"/>
  <c r="J448" i="4" s="1"/>
  <c r="J449" i="4" s="1"/>
  <c r="J450" i="4" s="1"/>
  <c r="J451" i="4" s="1"/>
  <c r="I447" i="4"/>
  <c r="I448" i="4" s="1"/>
  <c r="I449" i="4" s="1"/>
  <c r="I450" i="4" s="1"/>
  <c r="I451" i="4" s="1"/>
  <c r="H447" i="4"/>
  <c r="H448" i="4" s="1"/>
  <c r="H449" i="4" s="1"/>
  <c r="H450" i="4" s="1"/>
  <c r="H451" i="4" s="1"/>
  <c r="G447" i="4"/>
  <c r="G448" i="4" s="1"/>
  <c r="G449" i="4" s="1"/>
  <c r="G450" i="4" s="1"/>
  <c r="G451" i="4" s="1"/>
  <c r="F447" i="4"/>
  <c r="F448" i="4" s="1"/>
  <c r="F449" i="4" s="1"/>
  <c r="F450" i="4" s="1"/>
  <c r="F451" i="4" s="1"/>
  <c r="AC444" i="4"/>
  <c r="AB444" i="4"/>
  <c r="AA444" i="4"/>
  <c r="Z444" i="4"/>
  <c r="Y444" i="4"/>
  <c r="X444" i="4"/>
  <c r="W444" i="4"/>
  <c r="V444" i="4"/>
  <c r="U444" i="4"/>
  <c r="T444" i="4"/>
  <c r="S444" i="4"/>
  <c r="R444" i="4"/>
  <c r="Q444" i="4"/>
  <c r="P444" i="4"/>
  <c r="O444" i="4"/>
  <c r="N444" i="4"/>
  <c r="M444" i="4"/>
  <c r="L444" i="4"/>
  <c r="K444" i="4"/>
  <c r="J444" i="4"/>
  <c r="I444" i="4"/>
  <c r="H444" i="4"/>
  <c r="G444" i="4"/>
  <c r="F444" i="4"/>
  <c r="AC442" i="4"/>
  <c r="AB442" i="4"/>
  <c r="AA442" i="4"/>
  <c r="Z442" i="4"/>
  <c r="Y442" i="4"/>
  <c r="X442" i="4"/>
  <c r="W442" i="4"/>
  <c r="V442" i="4"/>
  <c r="U442" i="4"/>
  <c r="T442" i="4"/>
  <c r="S442" i="4"/>
  <c r="R442" i="4"/>
  <c r="Q442" i="4"/>
  <c r="P442" i="4"/>
  <c r="O442" i="4"/>
  <c r="N442" i="4"/>
  <c r="M442" i="4"/>
  <c r="L442" i="4"/>
  <c r="K442" i="4"/>
  <c r="J442" i="4"/>
  <c r="I442" i="4"/>
  <c r="H442" i="4"/>
  <c r="G442" i="4"/>
  <c r="F442" i="4"/>
  <c r="R439" i="4"/>
  <c r="R440" i="4" s="1"/>
  <c r="AB438" i="4"/>
  <c r="AB439" i="4" s="1"/>
  <c r="AB440" i="4" s="1"/>
  <c r="S438" i="4"/>
  <c r="S439" i="4" s="1"/>
  <c r="S440" i="4" s="1"/>
  <c r="R438" i="4"/>
  <c r="Q438" i="4"/>
  <c r="Q439" i="4" s="1"/>
  <c r="Q440" i="4" s="1"/>
  <c r="P438" i="4"/>
  <c r="P439" i="4" s="1"/>
  <c r="P440" i="4" s="1"/>
  <c r="N438" i="4"/>
  <c r="N439" i="4" s="1"/>
  <c r="N440" i="4" s="1"/>
  <c r="AC437" i="4"/>
  <c r="AC438" i="4" s="1"/>
  <c r="AC439" i="4" s="1"/>
  <c r="AC440" i="4" s="1"/>
  <c r="AB437" i="4"/>
  <c r="AA437" i="4"/>
  <c r="AA438" i="4" s="1"/>
  <c r="AA439" i="4" s="1"/>
  <c r="AA440" i="4" s="1"/>
  <c r="Z437" i="4"/>
  <c r="Z438" i="4" s="1"/>
  <c r="Z439" i="4" s="1"/>
  <c r="Z440" i="4" s="1"/>
  <c r="X437" i="4"/>
  <c r="X438" i="4" s="1"/>
  <c r="X439" i="4" s="1"/>
  <c r="X440" i="4" s="1"/>
  <c r="S437" i="4"/>
  <c r="R437" i="4"/>
  <c r="Q437" i="4"/>
  <c r="P437" i="4"/>
  <c r="O437" i="4"/>
  <c r="O438" i="4" s="1"/>
  <c r="O439" i="4" s="1"/>
  <c r="O440" i="4" s="1"/>
  <c r="N437" i="4"/>
  <c r="M437" i="4"/>
  <c r="M438" i="4" s="1"/>
  <c r="M439" i="4" s="1"/>
  <c r="M440" i="4" s="1"/>
  <c r="L437" i="4"/>
  <c r="L438" i="4" s="1"/>
  <c r="L439" i="4" s="1"/>
  <c r="L440" i="4" s="1"/>
  <c r="J437" i="4"/>
  <c r="J438" i="4" s="1"/>
  <c r="J439" i="4" s="1"/>
  <c r="J440" i="4" s="1"/>
  <c r="AC436" i="4"/>
  <c r="AB436" i="4"/>
  <c r="AA436" i="4"/>
  <c r="Z436" i="4"/>
  <c r="Y436" i="4"/>
  <c r="Y437" i="4" s="1"/>
  <c r="Y438" i="4" s="1"/>
  <c r="Y439" i="4" s="1"/>
  <c r="Y440" i="4" s="1"/>
  <c r="X436" i="4"/>
  <c r="W436" i="4"/>
  <c r="W437" i="4" s="1"/>
  <c r="W438" i="4" s="1"/>
  <c r="W439" i="4" s="1"/>
  <c r="W440" i="4" s="1"/>
  <c r="V436" i="4"/>
  <c r="V437" i="4" s="1"/>
  <c r="V438" i="4" s="1"/>
  <c r="V439" i="4" s="1"/>
  <c r="V440" i="4" s="1"/>
  <c r="U436" i="4"/>
  <c r="U437" i="4" s="1"/>
  <c r="U438" i="4" s="1"/>
  <c r="U439" i="4" s="1"/>
  <c r="U440" i="4" s="1"/>
  <c r="T436" i="4"/>
  <c r="T437" i="4" s="1"/>
  <c r="T438" i="4" s="1"/>
  <c r="T439" i="4" s="1"/>
  <c r="T440" i="4" s="1"/>
  <c r="S436" i="4"/>
  <c r="R436" i="4"/>
  <c r="Q436" i="4"/>
  <c r="P436" i="4"/>
  <c r="O436" i="4"/>
  <c r="N436" i="4"/>
  <c r="M436" i="4"/>
  <c r="L436" i="4"/>
  <c r="K436" i="4"/>
  <c r="K437" i="4" s="1"/>
  <c r="K438" i="4" s="1"/>
  <c r="K439" i="4" s="1"/>
  <c r="K440" i="4" s="1"/>
  <c r="J436" i="4"/>
  <c r="I436" i="4"/>
  <c r="I437" i="4" s="1"/>
  <c r="I438" i="4" s="1"/>
  <c r="I439" i="4" s="1"/>
  <c r="I440" i="4" s="1"/>
  <c r="H436" i="4"/>
  <c r="H437" i="4" s="1"/>
  <c r="H438" i="4" s="1"/>
  <c r="H439" i="4" s="1"/>
  <c r="H440" i="4" s="1"/>
  <c r="G436" i="4"/>
  <c r="G437" i="4" s="1"/>
  <c r="G438" i="4" s="1"/>
  <c r="G439" i="4" s="1"/>
  <c r="G440" i="4" s="1"/>
  <c r="F436" i="4"/>
  <c r="F437" i="4" s="1"/>
  <c r="F438" i="4" s="1"/>
  <c r="F439" i="4" s="1"/>
  <c r="F440" i="4" s="1"/>
  <c r="AC433" i="4"/>
  <c r="AB433" i="4"/>
  <c r="AA433" i="4"/>
  <c r="Z433" i="4"/>
  <c r="Y433" i="4"/>
  <c r="X433" i="4"/>
  <c r="W433" i="4"/>
  <c r="V433" i="4"/>
  <c r="U433" i="4"/>
  <c r="T433" i="4"/>
  <c r="S433" i="4"/>
  <c r="R433" i="4"/>
  <c r="Q433" i="4"/>
  <c r="P433" i="4"/>
  <c r="O433" i="4"/>
  <c r="N433" i="4"/>
  <c r="M433" i="4"/>
  <c r="L433" i="4"/>
  <c r="K433" i="4"/>
  <c r="J433" i="4"/>
  <c r="I433" i="4"/>
  <c r="H433" i="4"/>
  <c r="G433" i="4"/>
  <c r="F433" i="4"/>
  <c r="AC431" i="4"/>
  <c r="AB431" i="4"/>
  <c r="AA431" i="4"/>
  <c r="Z431" i="4"/>
  <c r="Y431" i="4"/>
  <c r="X431" i="4"/>
  <c r="W431" i="4"/>
  <c r="V431" i="4"/>
  <c r="U431" i="4"/>
  <c r="T431" i="4"/>
  <c r="S431" i="4"/>
  <c r="R431" i="4"/>
  <c r="Q431" i="4"/>
  <c r="P431" i="4"/>
  <c r="O431" i="4"/>
  <c r="N431" i="4"/>
  <c r="M431" i="4"/>
  <c r="L431" i="4"/>
  <c r="K431" i="4"/>
  <c r="J431" i="4"/>
  <c r="I431" i="4"/>
  <c r="H431" i="4"/>
  <c r="G431" i="4"/>
  <c r="F431" i="4"/>
  <c r="R428" i="4"/>
  <c r="R429" i="4" s="1"/>
  <c r="AB427" i="4"/>
  <c r="AB428" i="4" s="1"/>
  <c r="AB429" i="4" s="1"/>
  <c r="S427" i="4"/>
  <c r="S428" i="4" s="1"/>
  <c r="S429" i="4" s="1"/>
  <c r="R427" i="4"/>
  <c r="Q427" i="4"/>
  <c r="Q428" i="4" s="1"/>
  <c r="Q429" i="4" s="1"/>
  <c r="N427" i="4"/>
  <c r="N428" i="4" s="1"/>
  <c r="N429" i="4" s="1"/>
  <c r="AC426" i="4"/>
  <c r="AC427" i="4" s="1"/>
  <c r="AC428" i="4" s="1"/>
  <c r="AC429" i="4" s="1"/>
  <c r="AB426" i="4"/>
  <c r="AA426" i="4"/>
  <c r="AA427" i="4" s="1"/>
  <c r="AA428" i="4" s="1"/>
  <c r="AA429" i="4" s="1"/>
  <c r="X426" i="4"/>
  <c r="X427" i="4" s="1"/>
  <c r="X428" i="4" s="1"/>
  <c r="X429" i="4" s="1"/>
  <c r="S426" i="4"/>
  <c r="R426" i="4"/>
  <c r="Q426" i="4"/>
  <c r="P426" i="4"/>
  <c r="P427" i="4" s="1"/>
  <c r="P428" i="4" s="1"/>
  <c r="P429" i="4" s="1"/>
  <c r="O426" i="4"/>
  <c r="O427" i="4" s="1"/>
  <c r="O428" i="4" s="1"/>
  <c r="O429" i="4" s="1"/>
  <c r="N426" i="4"/>
  <c r="M426" i="4"/>
  <c r="M427" i="4" s="1"/>
  <c r="M428" i="4" s="1"/>
  <c r="M429" i="4" s="1"/>
  <c r="J426" i="4"/>
  <c r="J427" i="4" s="1"/>
  <c r="J428" i="4" s="1"/>
  <c r="J429" i="4" s="1"/>
  <c r="AC425" i="4"/>
  <c r="AB425" i="4"/>
  <c r="AA425" i="4"/>
  <c r="Z425" i="4"/>
  <c r="Z426" i="4" s="1"/>
  <c r="Z427" i="4" s="1"/>
  <c r="Z428" i="4" s="1"/>
  <c r="Z429" i="4" s="1"/>
  <c r="Y425" i="4"/>
  <c r="Y426" i="4" s="1"/>
  <c r="Y427" i="4" s="1"/>
  <c r="Y428" i="4" s="1"/>
  <c r="Y429" i="4" s="1"/>
  <c r="X425" i="4"/>
  <c r="W425" i="4"/>
  <c r="W426" i="4" s="1"/>
  <c r="W427" i="4" s="1"/>
  <c r="W428" i="4" s="1"/>
  <c r="W429" i="4" s="1"/>
  <c r="V425" i="4"/>
  <c r="V426" i="4" s="1"/>
  <c r="V427" i="4" s="1"/>
  <c r="V428" i="4" s="1"/>
  <c r="V429" i="4" s="1"/>
  <c r="U425" i="4"/>
  <c r="U426" i="4" s="1"/>
  <c r="U427" i="4" s="1"/>
  <c r="U428" i="4" s="1"/>
  <c r="U429" i="4" s="1"/>
  <c r="T425" i="4"/>
  <c r="T426" i="4" s="1"/>
  <c r="T427" i="4" s="1"/>
  <c r="T428" i="4" s="1"/>
  <c r="T429" i="4" s="1"/>
  <c r="S425" i="4"/>
  <c r="R425" i="4"/>
  <c r="Q425" i="4"/>
  <c r="P425" i="4"/>
  <c r="O425" i="4"/>
  <c r="N425" i="4"/>
  <c r="M425" i="4"/>
  <c r="L425" i="4"/>
  <c r="L426" i="4" s="1"/>
  <c r="L427" i="4" s="1"/>
  <c r="L428" i="4" s="1"/>
  <c r="L429" i="4" s="1"/>
  <c r="K425" i="4"/>
  <c r="K426" i="4" s="1"/>
  <c r="K427" i="4" s="1"/>
  <c r="K428" i="4" s="1"/>
  <c r="K429" i="4" s="1"/>
  <c r="J425" i="4"/>
  <c r="I425" i="4"/>
  <c r="I426" i="4" s="1"/>
  <c r="I427" i="4" s="1"/>
  <c r="I428" i="4" s="1"/>
  <c r="I429" i="4" s="1"/>
  <c r="H425" i="4"/>
  <c r="H426" i="4" s="1"/>
  <c r="H427" i="4" s="1"/>
  <c r="H428" i="4" s="1"/>
  <c r="H429" i="4" s="1"/>
  <c r="G425" i="4"/>
  <c r="G426" i="4" s="1"/>
  <c r="G427" i="4" s="1"/>
  <c r="G428" i="4" s="1"/>
  <c r="G429" i="4" s="1"/>
  <c r="F425" i="4"/>
  <c r="F426" i="4" s="1"/>
  <c r="F427" i="4" s="1"/>
  <c r="F428" i="4" s="1"/>
  <c r="F429" i="4" s="1"/>
  <c r="G414" i="4"/>
  <c r="H414" i="4"/>
  <c r="I414" i="4"/>
  <c r="J414" i="4"/>
  <c r="K414" i="4"/>
  <c r="L414" i="4"/>
  <c r="L415" i="4" s="1"/>
  <c r="L416" i="4" s="1"/>
  <c r="L417" i="4" s="1"/>
  <c r="L418" i="4" s="1"/>
  <c r="M414" i="4"/>
  <c r="M415" i="4" s="1"/>
  <c r="M416" i="4" s="1"/>
  <c r="M417" i="4" s="1"/>
  <c r="M418" i="4" s="1"/>
  <c r="N414" i="4"/>
  <c r="N415" i="4" s="1"/>
  <c r="N416" i="4" s="1"/>
  <c r="N417" i="4" s="1"/>
  <c r="N418" i="4" s="1"/>
  <c r="O414" i="4"/>
  <c r="O415" i="4" s="1"/>
  <c r="O416" i="4" s="1"/>
  <c r="O417" i="4" s="1"/>
  <c r="O418" i="4" s="1"/>
  <c r="P414" i="4"/>
  <c r="P415" i="4" s="1"/>
  <c r="P416" i="4" s="1"/>
  <c r="P417" i="4" s="1"/>
  <c r="P418" i="4" s="1"/>
  <c r="Q414" i="4"/>
  <c r="Q415" i="4" s="1"/>
  <c r="Q416" i="4" s="1"/>
  <c r="Q417" i="4" s="1"/>
  <c r="Q418" i="4" s="1"/>
  <c r="R414" i="4"/>
  <c r="R415" i="4" s="1"/>
  <c r="R416" i="4" s="1"/>
  <c r="R417" i="4" s="1"/>
  <c r="R418" i="4" s="1"/>
  <c r="S414" i="4"/>
  <c r="S415" i="4" s="1"/>
  <c r="S416" i="4" s="1"/>
  <c r="S417" i="4" s="1"/>
  <c r="S418" i="4" s="1"/>
  <c r="T414" i="4"/>
  <c r="T415" i="4" s="1"/>
  <c r="T416" i="4" s="1"/>
  <c r="T417" i="4" s="1"/>
  <c r="T418" i="4" s="1"/>
  <c r="U414" i="4"/>
  <c r="V414" i="4"/>
  <c r="W414" i="4"/>
  <c r="X414" i="4"/>
  <c r="Y414" i="4"/>
  <c r="Z414" i="4"/>
  <c r="Z415" i="4" s="1"/>
  <c r="Z416" i="4" s="1"/>
  <c r="Z417" i="4" s="1"/>
  <c r="Z418" i="4" s="1"/>
  <c r="AA414" i="4"/>
  <c r="AA415" i="4" s="1"/>
  <c r="AA416" i="4" s="1"/>
  <c r="AA417" i="4" s="1"/>
  <c r="AA418" i="4" s="1"/>
  <c r="AB414" i="4"/>
  <c r="AB415" i="4" s="1"/>
  <c r="AB416" i="4" s="1"/>
  <c r="AB417" i="4" s="1"/>
  <c r="AB418" i="4" s="1"/>
  <c r="AC414" i="4"/>
  <c r="AC415" i="4" s="1"/>
  <c r="AC416" i="4" s="1"/>
  <c r="AC417" i="4" s="1"/>
  <c r="AC418" i="4" s="1"/>
  <c r="G415" i="4"/>
  <c r="G416" i="4" s="1"/>
  <c r="G417" i="4" s="1"/>
  <c r="G418" i="4" s="1"/>
  <c r="H415" i="4"/>
  <c r="H416" i="4" s="1"/>
  <c r="H417" i="4" s="1"/>
  <c r="H418" i="4" s="1"/>
  <c r="I415" i="4"/>
  <c r="I416" i="4" s="1"/>
  <c r="I417" i="4" s="1"/>
  <c r="I418" i="4" s="1"/>
  <c r="J415" i="4"/>
  <c r="J416" i="4" s="1"/>
  <c r="J417" i="4" s="1"/>
  <c r="J418" i="4" s="1"/>
  <c r="K415" i="4"/>
  <c r="K416" i="4" s="1"/>
  <c r="K417" i="4" s="1"/>
  <c r="K418" i="4" s="1"/>
  <c r="U415" i="4"/>
  <c r="U416" i="4" s="1"/>
  <c r="U417" i="4" s="1"/>
  <c r="U418" i="4" s="1"/>
  <c r="V415" i="4"/>
  <c r="V416" i="4" s="1"/>
  <c r="V417" i="4" s="1"/>
  <c r="V418" i="4" s="1"/>
  <c r="W415" i="4"/>
  <c r="W416" i="4" s="1"/>
  <c r="W417" i="4" s="1"/>
  <c r="W418" i="4" s="1"/>
  <c r="X415" i="4"/>
  <c r="X416" i="4" s="1"/>
  <c r="X417" i="4" s="1"/>
  <c r="X418" i="4" s="1"/>
  <c r="Y415" i="4"/>
  <c r="Y416" i="4" s="1"/>
  <c r="Y417" i="4" s="1"/>
  <c r="Y418" i="4" s="1"/>
  <c r="G420" i="4"/>
  <c r="H420" i="4"/>
  <c r="I420" i="4"/>
  <c r="J420" i="4"/>
  <c r="K420" i="4"/>
  <c r="L420" i="4"/>
  <c r="M420" i="4"/>
  <c r="N420" i="4"/>
  <c r="O420" i="4"/>
  <c r="P420" i="4"/>
  <c r="Q420" i="4"/>
  <c r="R420" i="4"/>
  <c r="S420" i="4"/>
  <c r="T420" i="4"/>
  <c r="U420" i="4"/>
  <c r="V420" i="4"/>
  <c r="W420" i="4"/>
  <c r="X420" i="4"/>
  <c r="Y420" i="4"/>
  <c r="Z420" i="4"/>
  <c r="AA420" i="4"/>
  <c r="AB420" i="4"/>
  <c r="AC420" i="4"/>
  <c r="G422" i="4"/>
  <c r="H422" i="4"/>
  <c r="I422" i="4"/>
  <c r="J422" i="4"/>
  <c r="K422" i="4"/>
  <c r="L422" i="4"/>
  <c r="M422" i="4"/>
  <c r="N422" i="4"/>
  <c r="O422" i="4"/>
  <c r="P422" i="4"/>
  <c r="Q422" i="4"/>
  <c r="R422" i="4"/>
  <c r="S422" i="4"/>
  <c r="T422" i="4"/>
  <c r="U422" i="4"/>
  <c r="V422" i="4"/>
  <c r="W422" i="4"/>
  <c r="X422" i="4"/>
  <c r="Y422" i="4"/>
  <c r="Z422" i="4"/>
  <c r="AA422" i="4"/>
  <c r="AB422" i="4"/>
  <c r="AC422" i="4"/>
  <c r="F422" i="4"/>
  <c r="F420" i="4"/>
  <c r="F414" i="4"/>
  <c r="F415" i="4" s="1"/>
  <c r="F416" i="4" s="1"/>
  <c r="F417" i="4" s="1"/>
  <c r="F418" i="4" s="1"/>
  <c r="G411" i="4"/>
  <c r="H411" i="4"/>
  <c r="I411" i="4"/>
  <c r="J411" i="4"/>
  <c r="K411" i="4"/>
  <c r="L411" i="4"/>
  <c r="M411" i="4"/>
  <c r="N411" i="4"/>
  <c r="O411" i="4"/>
  <c r="P411" i="4"/>
  <c r="Q411" i="4"/>
  <c r="R411" i="4"/>
  <c r="S411" i="4"/>
  <c r="T411" i="4"/>
  <c r="U411" i="4"/>
  <c r="V411" i="4"/>
  <c r="W411" i="4"/>
  <c r="X411" i="4"/>
  <c r="Y411" i="4"/>
  <c r="Z411" i="4"/>
  <c r="AA411" i="4"/>
  <c r="AB411" i="4"/>
  <c r="AC411" i="4"/>
  <c r="F411" i="4"/>
  <c r="G409" i="4"/>
  <c r="H409" i="4"/>
  <c r="I409" i="4"/>
  <c r="J409" i="4"/>
  <c r="K409" i="4"/>
  <c r="L409" i="4"/>
  <c r="M409" i="4"/>
  <c r="N409" i="4"/>
  <c r="O409" i="4"/>
  <c r="P409" i="4"/>
  <c r="Q409" i="4"/>
  <c r="R409" i="4"/>
  <c r="S409" i="4"/>
  <c r="T409" i="4"/>
  <c r="U409" i="4"/>
  <c r="V409" i="4"/>
  <c r="W409" i="4"/>
  <c r="X409" i="4"/>
  <c r="Y409" i="4"/>
  <c r="Z409" i="4"/>
  <c r="AA409" i="4"/>
  <c r="AB409" i="4"/>
  <c r="AC409" i="4"/>
  <c r="F409" i="4"/>
  <c r="G407" i="4"/>
  <c r="H407" i="4"/>
  <c r="I407" i="4"/>
  <c r="J407" i="4"/>
  <c r="K407" i="4"/>
  <c r="L407" i="4"/>
  <c r="M407" i="4"/>
  <c r="N407" i="4"/>
  <c r="O407" i="4"/>
  <c r="P407" i="4"/>
  <c r="Q407" i="4"/>
  <c r="R407" i="4"/>
  <c r="S407" i="4"/>
  <c r="T407" i="4"/>
  <c r="U407" i="4"/>
  <c r="V407" i="4"/>
  <c r="W407" i="4"/>
  <c r="X407" i="4"/>
  <c r="Y407" i="4"/>
  <c r="Z407" i="4"/>
  <c r="AA407" i="4"/>
  <c r="AB407" i="4"/>
  <c r="AC407" i="4"/>
  <c r="G406" i="4"/>
  <c r="H406" i="4"/>
  <c r="I406" i="4"/>
  <c r="J406" i="4"/>
  <c r="K406" i="4"/>
  <c r="L406" i="4"/>
  <c r="M406" i="4"/>
  <c r="N406" i="4"/>
  <c r="O406" i="4"/>
  <c r="P406" i="4"/>
  <c r="Q406" i="4"/>
  <c r="R406" i="4"/>
  <c r="S406" i="4"/>
  <c r="T406" i="4"/>
  <c r="U406" i="4"/>
  <c r="V406" i="4"/>
  <c r="W406" i="4"/>
  <c r="X406" i="4"/>
  <c r="Y406" i="4"/>
  <c r="Z406" i="4"/>
  <c r="AA406" i="4"/>
  <c r="AB406" i="4"/>
  <c r="AC406" i="4"/>
  <c r="G405" i="4"/>
  <c r="H405" i="4"/>
  <c r="I405" i="4"/>
  <c r="J405" i="4"/>
  <c r="K405" i="4"/>
  <c r="L405" i="4"/>
  <c r="M405" i="4"/>
  <c r="N405" i="4"/>
  <c r="O405" i="4"/>
  <c r="P405" i="4"/>
  <c r="Q405" i="4"/>
  <c r="R405" i="4"/>
  <c r="S405" i="4"/>
  <c r="T405" i="4"/>
  <c r="U405" i="4"/>
  <c r="V405" i="4"/>
  <c r="W405" i="4"/>
  <c r="X405" i="4"/>
  <c r="Y405" i="4"/>
  <c r="Z405" i="4"/>
  <c r="AA405" i="4"/>
  <c r="AB405" i="4"/>
  <c r="AC405" i="4"/>
  <c r="G404" i="4"/>
  <c r="H404" i="4"/>
  <c r="I404" i="4"/>
  <c r="J404" i="4"/>
  <c r="K404" i="4"/>
  <c r="L404" i="4"/>
  <c r="M404" i="4"/>
  <c r="N404" i="4"/>
  <c r="O404" i="4"/>
  <c r="P404" i="4"/>
  <c r="Q404" i="4"/>
  <c r="R404" i="4"/>
  <c r="S404" i="4"/>
  <c r="T404" i="4"/>
  <c r="U404" i="4"/>
  <c r="V404" i="4"/>
  <c r="W404" i="4"/>
  <c r="X404" i="4"/>
  <c r="Y404" i="4"/>
  <c r="Z404" i="4"/>
  <c r="AA404" i="4"/>
  <c r="AB404" i="4"/>
  <c r="AC404" i="4"/>
  <c r="G403" i="4"/>
  <c r="H403" i="4"/>
  <c r="I403" i="4"/>
  <c r="J403" i="4"/>
  <c r="K403" i="4"/>
  <c r="L403" i="4"/>
  <c r="M403" i="4"/>
  <c r="N403" i="4"/>
  <c r="O403" i="4"/>
  <c r="P403" i="4"/>
  <c r="Q403" i="4"/>
  <c r="R403" i="4"/>
  <c r="S403" i="4"/>
  <c r="T403" i="4"/>
  <c r="U403" i="4"/>
  <c r="V403" i="4"/>
  <c r="W403" i="4"/>
  <c r="X403" i="4"/>
  <c r="Y403" i="4"/>
  <c r="Z403" i="4"/>
  <c r="AA403" i="4"/>
  <c r="AB403" i="4"/>
  <c r="AC403" i="4"/>
  <c r="F403" i="4"/>
  <c r="F404" i="4" s="1"/>
  <c r="F405" i="4" s="1"/>
  <c r="F406" i="4" s="1"/>
  <c r="F407" i="4" s="1"/>
  <c r="D226" i="6"/>
  <c r="D225" i="6"/>
  <c r="D224" i="6"/>
  <c r="D223" i="6"/>
  <c r="D222" i="6"/>
  <c r="D221" i="6"/>
  <c r="D220" i="6"/>
  <c r="D219" i="6"/>
  <c r="D218" i="6"/>
  <c r="D217" i="6"/>
  <c r="D215" i="6"/>
  <c r="D214" i="6"/>
  <c r="D213" i="6"/>
  <c r="D212" i="6"/>
  <c r="D211" i="6"/>
  <c r="D210" i="6"/>
  <c r="D209" i="6"/>
  <c r="D208" i="6"/>
  <c r="D207" i="6"/>
  <c r="D206" i="6"/>
  <c r="D204" i="6"/>
  <c r="D203" i="6"/>
  <c r="D202" i="6"/>
  <c r="D201" i="6"/>
  <c r="D200" i="6"/>
  <c r="D199" i="6"/>
  <c r="D198" i="6"/>
  <c r="D197" i="6"/>
  <c r="D196" i="6"/>
  <c r="D195" i="6"/>
  <c r="D193" i="6"/>
  <c r="D192" i="6"/>
  <c r="D191" i="6"/>
  <c r="D190" i="6"/>
  <c r="D189" i="6"/>
  <c r="D188" i="6"/>
  <c r="D187" i="6"/>
  <c r="D186" i="6"/>
  <c r="D185" i="6"/>
  <c r="D184" i="6"/>
  <c r="D179" i="6"/>
  <c r="D180" i="6"/>
  <c r="D181" i="6"/>
  <c r="D182" i="6"/>
  <c r="D178" i="6"/>
  <c r="D177" i="6"/>
  <c r="D176" i="6"/>
  <c r="D175" i="6"/>
  <c r="D174" i="6"/>
  <c r="D173" i="6"/>
  <c r="D499" i="4"/>
  <c r="D498" i="4"/>
  <c r="D497" i="4"/>
  <c r="D496" i="4"/>
  <c r="D495" i="4"/>
  <c r="D494" i="4"/>
  <c r="D493" i="4"/>
  <c r="D492" i="4"/>
  <c r="D491" i="4"/>
  <c r="D490" i="4"/>
  <c r="D488" i="4"/>
  <c r="D487" i="4"/>
  <c r="D486" i="4"/>
  <c r="D485" i="4"/>
  <c r="D484" i="4"/>
  <c r="D483" i="4"/>
  <c r="D482" i="4"/>
  <c r="D481" i="4"/>
  <c r="D480" i="4"/>
  <c r="D479" i="4"/>
  <c r="D477" i="4"/>
  <c r="D476" i="4"/>
  <c r="D475" i="4"/>
  <c r="D474" i="4"/>
  <c r="D473" i="4"/>
  <c r="D472" i="4"/>
  <c r="D471" i="4"/>
  <c r="D470" i="4"/>
  <c r="D469" i="4"/>
  <c r="D468" i="4"/>
  <c r="D466" i="4"/>
  <c r="D465" i="4"/>
  <c r="D464" i="4"/>
  <c r="D463" i="4"/>
  <c r="D462" i="4"/>
  <c r="D461" i="4"/>
  <c r="D460" i="4"/>
  <c r="D459" i="4"/>
  <c r="D458" i="4"/>
  <c r="D457" i="4"/>
  <c r="D455" i="4"/>
  <c r="D454" i="4"/>
  <c r="D453" i="4"/>
  <c r="D452" i="4"/>
  <c r="D451" i="4"/>
  <c r="D450" i="4"/>
  <c r="D449" i="4"/>
  <c r="D448" i="4"/>
  <c r="D447" i="4"/>
  <c r="D446" i="4"/>
  <c r="D444" i="4"/>
  <c r="D443" i="4"/>
  <c r="D442" i="4"/>
  <c r="D441" i="4"/>
  <c r="D440" i="4"/>
  <c r="D439" i="4"/>
  <c r="D438" i="4"/>
  <c r="D437" i="4"/>
  <c r="D436" i="4"/>
  <c r="D435" i="4"/>
  <c r="D433" i="4"/>
  <c r="D432" i="4"/>
  <c r="D431" i="4"/>
  <c r="D430" i="4"/>
  <c r="D429" i="4"/>
  <c r="D428" i="4"/>
  <c r="D427" i="4"/>
  <c r="D426" i="4"/>
  <c r="D425" i="4"/>
  <c r="D424" i="4"/>
  <c r="D413" i="4"/>
  <c r="D414" i="4"/>
  <c r="D415" i="4"/>
  <c r="D416" i="4"/>
  <c r="D417" i="4"/>
  <c r="D418" i="4"/>
  <c r="D419" i="4"/>
  <c r="D420" i="4"/>
  <c r="D421" i="4"/>
  <c r="D422" i="4"/>
  <c r="D411" i="4"/>
  <c r="D410" i="4"/>
  <c r="D409" i="4"/>
  <c r="D408" i="4"/>
  <c r="D407" i="4"/>
  <c r="D406" i="4"/>
  <c r="D405" i="4"/>
  <c r="D404" i="4"/>
  <c r="D403" i="4"/>
  <c r="D402" i="4"/>
  <c r="CH5" i="7"/>
  <c r="CI5" i="7"/>
  <c r="CJ5" i="7"/>
  <c r="CK5" i="7"/>
  <c r="CL5" i="7"/>
  <c r="CM5" i="7"/>
  <c r="CN5" i="7"/>
  <c r="CO5" i="7"/>
  <c r="CH6" i="7"/>
  <c r="CI6" i="7"/>
  <c r="CJ6" i="7"/>
  <c r="CK6" i="7"/>
  <c r="CL6" i="7"/>
  <c r="CM6" i="7"/>
  <c r="CN6" i="7"/>
  <c r="CO6" i="7"/>
  <c r="BW5" i="7"/>
  <c r="BX5" i="7"/>
  <c r="BY5" i="7"/>
  <c r="BZ5" i="7"/>
  <c r="CA5" i="7"/>
  <c r="CB5" i="7"/>
  <c r="CC5" i="7"/>
  <c r="CD5" i="7"/>
  <c r="CE5" i="7"/>
  <c r="CF5" i="7"/>
  <c r="CG5" i="7"/>
  <c r="BW6" i="7"/>
  <c r="BX6" i="7"/>
  <c r="BY6" i="7"/>
  <c r="BZ6" i="7"/>
  <c r="CA6" i="7"/>
  <c r="CB6" i="7"/>
  <c r="CC6" i="7"/>
  <c r="CD6" i="7"/>
  <c r="CE6" i="7"/>
  <c r="CF6" i="7"/>
  <c r="CG6" i="7"/>
  <c r="BQ5" i="7"/>
  <c r="BR5" i="7"/>
  <c r="BS5" i="7"/>
  <c r="BT5" i="7"/>
  <c r="BU5" i="7"/>
  <c r="BV5" i="7"/>
  <c r="BQ6" i="7"/>
  <c r="BR6" i="7"/>
  <c r="BS6" i="7"/>
  <c r="BT6" i="7"/>
  <c r="BU6" i="7"/>
  <c r="BV6" i="7"/>
  <c r="BP5" i="7"/>
  <c r="BP6" i="7"/>
  <c r="BO5" i="7"/>
  <c r="BO6" i="7"/>
  <c r="BN6" i="7"/>
  <c r="BN5" i="7"/>
  <c r="BM6" i="7"/>
  <c r="BM5" i="7"/>
  <c r="BL6" i="7"/>
  <c r="BL5" i="7"/>
  <c r="AS5" i="7"/>
  <c r="AT5" i="7"/>
  <c r="AU5" i="7"/>
  <c r="AV5" i="7"/>
  <c r="AW5" i="7"/>
  <c r="AX5" i="7"/>
  <c r="AY5" i="7"/>
  <c r="AZ5" i="7"/>
  <c r="BA5" i="7"/>
  <c r="BB5" i="7"/>
  <c r="BC5" i="7"/>
  <c r="BD5" i="7"/>
  <c r="BE5" i="7"/>
  <c r="BF5" i="7"/>
  <c r="BG5" i="7"/>
  <c r="BH5" i="7"/>
  <c r="BI5" i="7"/>
  <c r="BJ5" i="7"/>
  <c r="BK5" i="7"/>
  <c r="AS6" i="7"/>
  <c r="AT6" i="7"/>
  <c r="AU6" i="7"/>
  <c r="AV6" i="7"/>
  <c r="AW6" i="7"/>
  <c r="AX6" i="7"/>
  <c r="AY6" i="7"/>
  <c r="AZ6" i="7"/>
  <c r="BA6" i="7"/>
  <c r="BB6" i="7"/>
  <c r="BC6" i="7"/>
  <c r="BD6" i="7"/>
  <c r="BE6" i="7"/>
  <c r="BF6" i="7"/>
  <c r="BG6" i="7"/>
  <c r="BH6" i="7"/>
  <c r="BI6" i="7"/>
  <c r="BJ6" i="7"/>
  <c r="BK6" i="7"/>
  <c r="AR6" i="7"/>
  <c r="AQ6" i="7"/>
  <c r="AP6" i="7"/>
  <c r="AO6" i="7"/>
  <c r="AN6" i="7"/>
  <c r="AM6" i="7"/>
  <c r="AL6" i="7"/>
  <c r="AK6" i="7"/>
  <c r="AR5" i="7"/>
  <c r="AQ5" i="7"/>
  <c r="AP5" i="7"/>
  <c r="AO5" i="7"/>
  <c r="AN5" i="7"/>
  <c r="AM5" i="7"/>
  <c r="AL5" i="7"/>
  <c r="AK5" i="7"/>
  <c r="AJ5" i="7"/>
  <c r="AJ6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E5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D11" i="7"/>
  <c r="E6" i="7"/>
  <c r="D171" i="6"/>
  <c r="D170" i="6"/>
  <c r="D169" i="6"/>
  <c r="D168" i="6"/>
  <c r="D167" i="6"/>
  <c r="D166" i="6"/>
  <c r="D164" i="6"/>
  <c r="D163" i="6"/>
  <c r="D162" i="6"/>
  <c r="D161" i="6"/>
  <c r="D160" i="6"/>
  <c r="D159" i="6"/>
  <c r="D157" i="6"/>
  <c r="D156" i="6"/>
  <c r="D155" i="6"/>
  <c r="D154" i="6"/>
  <c r="D153" i="6"/>
  <c r="D152" i="6"/>
  <c r="D150" i="6"/>
  <c r="D149" i="6"/>
  <c r="D148" i="6"/>
  <c r="D147" i="6"/>
  <c r="D146" i="6"/>
  <c r="D145" i="6"/>
  <c r="D143" i="6"/>
  <c r="D142" i="6"/>
  <c r="D141" i="6"/>
  <c r="D140" i="6"/>
  <c r="D139" i="6"/>
  <c r="D138" i="6"/>
  <c r="D136" i="6"/>
  <c r="D135" i="6"/>
  <c r="D134" i="6"/>
  <c r="D133" i="6"/>
  <c r="D132" i="6"/>
  <c r="D131" i="6"/>
  <c r="D129" i="6"/>
  <c r="D128" i="6"/>
  <c r="D127" i="6"/>
  <c r="D126" i="6"/>
  <c r="D125" i="6"/>
  <c r="D124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400" i="4"/>
  <c r="D399" i="4"/>
  <c r="D398" i="4"/>
  <c r="D397" i="4"/>
  <c r="D396" i="4"/>
  <c r="D395" i="4"/>
  <c r="D393" i="4"/>
  <c r="D392" i="4"/>
  <c r="D391" i="4"/>
  <c r="D390" i="4"/>
  <c r="D389" i="4"/>
  <c r="D388" i="4"/>
  <c r="D386" i="4"/>
  <c r="D385" i="4"/>
  <c r="D384" i="4"/>
  <c r="D383" i="4"/>
  <c r="D382" i="4"/>
  <c r="D381" i="4"/>
  <c r="D379" i="4"/>
  <c r="D378" i="4"/>
  <c r="D377" i="4"/>
  <c r="D376" i="4"/>
  <c r="D375" i="4"/>
  <c r="D374" i="4"/>
  <c r="D86" i="6"/>
  <c r="D87" i="6"/>
  <c r="D88" i="6"/>
  <c r="D89" i="6"/>
  <c r="D90" i="6"/>
  <c r="D91" i="6"/>
  <c r="D372" i="4"/>
  <c r="D371" i="4"/>
  <c r="D370" i="4"/>
  <c r="D369" i="4"/>
  <c r="D368" i="4"/>
  <c r="D367" i="4"/>
  <c r="D365" i="4"/>
  <c r="D364" i="4"/>
  <c r="D363" i="4"/>
  <c r="D362" i="4"/>
  <c r="D361" i="4"/>
  <c r="D360" i="4"/>
  <c r="D358" i="4"/>
  <c r="D357" i="4"/>
  <c r="D356" i="4"/>
  <c r="D355" i="4"/>
  <c r="D354" i="4"/>
  <c r="D353" i="4"/>
  <c r="D351" i="4"/>
  <c r="D350" i="4"/>
  <c r="D349" i="4"/>
  <c r="D348" i="4"/>
  <c r="D347" i="4"/>
  <c r="D346" i="4"/>
  <c r="D344" i="4"/>
  <c r="D343" i="4"/>
  <c r="D342" i="4"/>
  <c r="D341" i="4"/>
  <c r="D340" i="4"/>
  <c r="D339" i="4"/>
  <c r="D337" i="4"/>
  <c r="D336" i="4"/>
  <c r="D335" i="4"/>
  <c r="D334" i="4"/>
  <c r="D333" i="4"/>
  <c r="D332" i="4"/>
  <c r="D330" i="4"/>
  <c r="D329" i="4"/>
  <c r="D328" i="4"/>
  <c r="D327" i="4"/>
  <c r="D326" i="4"/>
  <c r="D325" i="4"/>
  <c r="D323" i="4"/>
  <c r="D322" i="4"/>
  <c r="D321" i="4"/>
  <c r="D320" i="4"/>
  <c r="D319" i="4"/>
  <c r="D318" i="4"/>
  <c r="D312" i="4"/>
  <c r="D313" i="4"/>
  <c r="D314" i="4"/>
  <c r="D315" i="4"/>
  <c r="D316" i="4"/>
  <c r="D311" i="4"/>
  <c r="D84" i="6"/>
  <c r="D83" i="6"/>
  <c r="D82" i="6"/>
  <c r="D81" i="6"/>
  <c r="D80" i="6"/>
  <c r="D79" i="6"/>
  <c r="D77" i="6"/>
  <c r="D76" i="6"/>
  <c r="D75" i="6"/>
  <c r="D74" i="6"/>
  <c r="D73" i="6"/>
  <c r="D72" i="6"/>
  <c r="D70" i="6"/>
  <c r="D69" i="6"/>
  <c r="D68" i="6"/>
  <c r="D67" i="6"/>
  <c r="D66" i="6"/>
  <c r="D65" i="6"/>
  <c r="D63" i="6"/>
  <c r="D62" i="6"/>
  <c r="D61" i="6"/>
  <c r="D60" i="6"/>
  <c r="D59" i="6"/>
  <c r="D58" i="6"/>
  <c r="D56" i="6"/>
  <c r="D55" i="6"/>
  <c r="D54" i="6"/>
  <c r="D53" i="6"/>
  <c r="D52" i="6"/>
  <c r="D51" i="6"/>
  <c r="D49" i="6"/>
  <c r="D48" i="6"/>
  <c r="D47" i="6"/>
  <c r="D46" i="6"/>
  <c r="D45" i="6"/>
  <c r="D44" i="6"/>
  <c r="D42" i="6"/>
  <c r="D41" i="6"/>
  <c r="D40" i="6"/>
  <c r="D39" i="6"/>
  <c r="D38" i="6"/>
  <c r="D37" i="6"/>
  <c r="B4" i="6"/>
  <c r="K27" i="6" s="1"/>
  <c r="M27" i="6" s="1"/>
  <c r="B2" i="6"/>
  <c r="B1" i="6"/>
  <c r="D205" i="4"/>
  <c r="D204" i="4"/>
  <c r="D183" i="4"/>
  <c r="D182" i="4"/>
  <c r="D161" i="4"/>
  <c r="D160" i="4"/>
  <c r="D139" i="4"/>
  <c r="D138" i="4"/>
  <c r="D117" i="4"/>
  <c r="D116" i="4"/>
  <c r="D95" i="4"/>
  <c r="D94" i="4"/>
  <c r="D73" i="4"/>
  <c r="D72" i="4"/>
  <c r="D51" i="4"/>
  <c r="D50" i="4"/>
  <c r="D29" i="4"/>
  <c r="D28" i="4"/>
  <c r="D203" i="4"/>
  <c r="D202" i="4"/>
  <c r="D201" i="4"/>
  <c r="D200" i="4"/>
  <c r="D199" i="4"/>
  <c r="D198" i="4"/>
  <c r="D181" i="4"/>
  <c r="D180" i="4"/>
  <c r="D179" i="4"/>
  <c r="D178" i="4"/>
  <c r="D177" i="4"/>
  <c r="D176" i="4"/>
  <c r="D159" i="4"/>
  <c r="D158" i="4"/>
  <c r="D157" i="4"/>
  <c r="D156" i="4"/>
  <c r="D155" i="4"/>
  <c r="D154" i="4"/>
  <c r="D137" i="4"/>
  <c r="D136" i="4"/>
  <c r="D135" i="4"/>
  <c r="D134" i="4"/>
  <c r="D133" i="4"/>
  <c r="D132" i="4"/>
  <c r="D115" i="4"/>
  <c r="D114" i="4"/>
  <c r="D113" i="4"/>
  <c r="D112" i="4"/>
  <c r="D111" i="4"/>
  <c r="D110" i="4"/>
  <c r="D93" i="4"/>
  <c r="D92" i="4"/>
  <c r="D91" i="4"/>
  <c r="D90" i="4"/>
  <c r="D89" i="4"/>
  <c r="D88" i="4"/>
  <c r="D71" i="4"/>
  <c r="D70" i="4"/>
  <c r="D69" i="4"/>
  <c r="D68" i="4"/>
  <c r="D67" i="4"/>
  <c r="D66" i="4"/>
  <c r="D49" i="4"/>
  <c r="D48" i="4"/>
  <c r="D47" i="4"/>
  <c r="D46" i="4"/>
  <c r="D45" i="4"/>
  <c r="D44" i="4"/>
  <c r="D23" i="4"/>
  <c r="D24" i="4"/>
  <c r="D25" i="4"/>
  <c r="D26" i="4"/>
  <c r="D27" i="4"/>
  <c r="D22" i="4"/>
  <c r="D197" i="4"/>
  <c r="D175" i="4"/>
  <c r="D153" i="4"/>
  <c r="D131" i="4"/>
  <c r="D109" i="4"/>
  <c r="D87" i="4"/>
  <c r="D65" i="4"/>
  <c r="D43" i="4"/>
  <c r="D21" i="4"/>
  <c r="D196" i="4"/>
  <c r="D174" i="4"/>
  <c r="D152" i="4"/>
  <c r="D130" i="4"/>
  <c r="D108" i="4"/>
  <c r="D86" i="4"/>
  <c r="D64" i="4"/>
  <c r="D42" i="4"/>
  <c r="D20" i="4"/>
  <c r="CNQ27" i="3"/>
  <c r="CNM27" i="3"/>
  <c r="CNK27" i="3"/>
  <c r="CNM26" i="3"/>
  <c r="CNK26" i="3"/>
  <c r="CNM25" i="3"/>
  <c r="CNK25" i="3"/>
  <c r="CNM24" i="3"/>
  <c r="CNK24" i="3"/>
  <c r="CNM23" i="3"/>
  <c r="CNK23" i="3"/>
  <c r="CNM22" i="3"/>
  <c r="CNK22" i="3"/>
  <c r="CNM21" i="3"/>
  <c r="CNK21" i="3"/>
  <c r="CNV21" i="3"/>
  <c r="CNQ21" i="3"/>
  <c r="CNV22" i="3" s="1"/>
  <c r="CNM20" i="3"/>
  <c r="CNK20" i="3"/>
  <c r="CNJ21" i="3"/>
  <c r="CNJ23" i="3"/>
  <c r="CNJ25" i="3"/>
  <c r="CNJ27" i="3"/>
  <c r="CNJ22" i="3"/>
  <c r="CNJ26" i="3"/>
  <c r="CNJ20" i="3"/>
  <c r="CNJ24" i="3"/>
  <c r="K26" i="6" l="1"/>
  <c r="M26" i="6" s="1"/>
  <c r="CNQ22" i="3"/>
  <c r="CNQ23" i="3" s="1"/>
  <c r="CNV24" i="3"/>
  <c r="CNQ24" i="3"/>
  <c r="CNV23" i="3"/>
  <c r="CNV25" i="3" l="1"/>
  <c r="CNQ25" i="3"/>
  <c r="CNQ26" i="3" l="1"/>
  <c r="CNV26" i="3"/>
  <c r="E309" i="4" l="1"/>
  <c r="E308" i="4"/>
  <c r="E307" i="4"/>
  <c r="E306" i="4"/>
  <c r="E304" i="4"/>
  <c r="E303" i="4"/>
  <c r="E302" i="4"/>
  <c r="E301" i="4"/>
  <c r="E299" i="4"/>
  <c r="E298" i="4"/>
  <c r="E297" i="4"/>
  <c r="E296" i="4"/>
  <c r="E294" i="4"/>
  <c r="E293" i="4"/>
  <c r="E292" i="4"/>
  <c r="E291" i="4"/>
  <c r="E289" i="4"/>
  <c r="E288" i="4"/>
  <c r="E287" i="4"/>
  <c r="E286" i="4"/>
  <c r="E284" i="4"/>
  <c r="E283" i="4"/>
  <c r="E282" i="4"/>
  <c r="E281" i="4"/>
  <c r="E279" i="4"/>
  <c r="E278" i="4"/>
  <c r="E277" i="4"/>
  <c r="E276" i="4"/>
  <c r="E274" i="4"/>
  <c r="E273" i="4"/>
  <c r="E272" i="4"/>
  <c r="E271" i="4"/>
  <c r="E267" i="4"/>
  <c r="E268" i="4"/>
  <c r="E269" i="4"/>
  <c r="E266" i="4"/>
  <c r="D191" i="4"/>
  <c r="D192" i="4"/>
  <c r="D193" i="4"/>
  <c r="D194" i="4"/>
  <c r="D195" i="4"/>
  <c r="D169" i="4"/>
  <c r="D170" i="4"/>
  <c r="D171" i="4"/>
  <c r="D172" i="4"/>
  <c r="D173" i="4"/>
  <c r="D147" i="4"/>
  <c r="D148" i="4"/>
  <c r="D149" i="4"/>
  <c r="D150" i="4"/>
  <c r="D151" i="4"/>
  <c r="D125" i="4"/>
  <c r="D126" i="4"/>
  <c r="D127" i="4"/>
  <c r="D128" i="4"/>
  <c r="D129" i="4"/>
  <c r="D103" i="4"/>
  <c r="D104" i="4"/>
  <c r="D105" i="4"/>
  <c r="D106" i="4"/>
  <c r="D107" i="4"/>
  <c r="D81" i="4"/>
  <c r="D82" i="4"/>
  <c r="D83" i="4"/>
  <c r="D84" i="4"/>
  <c r="D85" i="4"/>
  <c r="D59" i="4"/>
  <c r="D60" i="4"/>
  <c r="D61" i="4"/>
  <c r="D62" i="4"/>
  <c r="D63" i="4"/>
  <c r="D37" i="4"/>
  <c r="D38" i="4"/>
  <c r="D39" i="4"/>
  <c r="D40" i="4"/>
  <c r="D41" i="4"/>
  <c r="D53" i="4"/>
  <c r="B3" i="6"/>
  <c r="B34" i="6" l="1"/>
  <c r="D34" i="6" s="1"/>
  <c r="B17" i="6"/>
  <c r="D17" i="6" s="1"/>
  <c r="B31" i="6"/>
  <c r="D31" i="6" s="1"/>
  <c r="B26" i="6"/>
  <c r="D26" i="6" s="1"/>
  <c r="B29" i="6"/>
  <c r="D29" i="6" s="1"/>
  <c r="B16" i="6"/>
  <c r="D16" i="6" s="1"/>
  <c r="B33" i="6"/>
  <c r="D33" i="6" s="1"/>
  <c r="B18" i="6"/>
  <c r="D18" i="6" s="1"/>
  <c r="B32" i="6"/>
  <c r="D32" i="6" s="1"/>
  <c r="B20" i="6"/>
  <c r="D20" i="6" s="1"/>
  <c r="B22" i="6"/>
  <c r="E22" i="6" s="1"/>
  <c r="B11" i="6"/>
  <c r="D11" i="6" s="1"/>
  <c r="B12" i="6"/>
  <c r="D12" i="6" s="1"/>
  <c r="B13" i="6"/>
  <c r="D13" i="6" s="1"/>
  <c r="B28" i="6"/>
  <c r="D28" i="6" s="1"/>
  <c r="B15" i="6"/>
  <c r="D15" i="6" s="1"/>
  <c r="B30" i="6"/>
  <c r="D30" i="6" s="1"/>
  <c r="B19" i="6"/>
  <c r="D19" i="6" s="1"/>
  <c r="B21" i="6"/>
  <c r="E21" i="6" s="1"/>
  <c r="B23" i="6"/>
  <c r="E23" i="6" s="1"/>
  <c r="B24" i="6"/>
  <c r="E24" i="6" s="1"/>
  <c r="B25" i="6"/>
  <c r="D25" i="6" s="1"/>
  <c r="B27" i="6"/>
  <c r="D27" i="6" s="1"/>
  <c r="B14" i="6"/>
  <c r="D14" i="6" s="1"/>
  <c r="K15" i="6"/>
  <c r="M15" i="6" s="1"/>
  <c r="CNO26" i="3" s="1"/>
  <c r="K12" i="6"/>
  <c r="M12" i="6" s="1"/>
  <c r="CNO23" i="3" s="1"/>
  <c r="K11" i="6"/>
  <c r="M11" i="6" s="1"/>
  <c r="CNO22" i="3" s="1"/>
  <c r="K14" i="6"/>
  <c r="M14" i="6" s="1"/>
  <c r="CNO25" i="3" s="1"/>
  <c r="K13" i="6"/>
  <c r="M13" i="6" s="1"/>
  <c r="CNO24" i="3" s="1"/>
  <c r="K10" i="6"/>
  <c r="M10" i="6" s="1"/>
  <c r="CNO21" i="3" s="1"/>
  <c r="B10" i="6"/>
  <c r="D10" i="6" s="1"/>
  <c r="D264" i="4" l="1"/>
  <c r="D263" i="4"/>
  <c r="D262" i="4"/>
  <c r="D261" i="4"/>
  <c r="D260" i="4"/>
  <c r="D259" i="4"/>
  <c r="D257" i="4"/>
  <c r="D256" i="4"/>
  <c r="D255" i="4"/>
  <c r="D254" i="4"/>
  <c r="D253" i="4"/>
  <c r="D252" i="4"/>
  <c r="D250" i="4"/>
  <c r="D249" i="4"/>
  <c r="D248" i="4"/>
  <c r="D247" i="4"/>
  <c r="D246" i="4"/>
  <c r="D245" i="4"/>
  <c r="D243" i="4"/>
  <c r="D242" i="4"/>
  <c r="D241" i="4"/>
  <c r="D240" i="4"/>
  <c r="D239" i="4"/>
  <c r="D238" i="4"/>
  <c r="D236" i="4"/>
  <c r="D235" i="4"/>
  <c r="D234" i="4"/>
  <c r="D233" i="4"/>
  <c r="D232" i="4"/>
  <c r="D231" i="4"/>
  <c r="D229" i="4"/>
  <c r="D228" i="4"/>
  <c r="D227" i="4"/>
  <c r="D226" i="4"/>
  <c r="D225" i="4"/>
  <c r="D224" i="4"/>
  <c r="D217" i="4"/>
  <c r="D218" i="4"/>
  <c r="D219" i="4"/>
  <c r="D220" i="4"/>
  <c r="D221" i="4"/>
  <c r="D222" i="4"/>
  <c r="D215" i="4"/>
  <c r="D214" i="4"/>
  <c r="D213" i="4"/>
  <c r="D212" i="4"/>
  <c r="D210" i="4"/>
  <c r="D209" i="4"/>
  <c r="D208" i="4"/>
  <c r="D207" i="4"/>
  <c r="D190" i="4"/>
  <c r="D189" i="4"/>
  <c r="D188" i="4"/>
  <c r="D187" i="4"/>
  <c r="D186" i="4"/>
  <c r="D185" i="4"/>
  <c r="D168" i="4"/>
  <c r="D167" i="4"/>
  <c r="D166" i="4"/>
  <c r="D165" i="4"/>
  <c r="D164" i="4"/>
  <c r="D163" i="4"/>
  <c r="D146" i="4"/>
  <c r="D145" i="4"/>
  <c r="D144" i="4"/>
  <c r="D143" i="4"/>
  <c r="D142" i="4"/>
  <c r="D141" i="4"/>
  <c r="D124" i="4"/>
  <c r="D123" i="4"/>
  <c r="D122" i="4"/>
  <c r="D121" i="4"/>
  <c r="D120" i="4"/>
  <c r="D119" i="4"/>
  <c r="D102" i="4"/>
  <c r="D101" i="4"/>
  <c r="D100" i="4"/>
  <c r="D99" i="4"/>
  <c r="D98" i="4"/>
  <c r="D97" i="4"/>
  <c r="D80" i="4"/>
  <c r="D79" i="4"/>
  <c r="D78" i="4"/>
  <c r="D77" i="4"/>
  <c r="D76" i="4"/>
  <c r="D75" i="4"/>
  <c r="D58" i="4"/>
  <c r="D57" i="4"/>
  <c r="D56" i="4"/>
  <c r="D55" i="4"/>
  <c r="D54" i="4"/>
  <c r="D36" i="4"/>
  <c r="D35" i="4"/>
  <c r="D34" i="4"/>
  <c r="D33" i="4"/>
  <c r="D32" i="4"/>
  <c r="D31" i="4"/>
  <c r="D14" i="4"/>
  <c r="D15" i="4"/>
  <c r="D16" i="4"/>
  <c r="D17" i="4"/>
  <c r="D18" i="4"/>
  <c r="D19" i="4"/>
  <c r="D13" i="4"/>
  <c r="D12" i="4"/>
  <c r="D11" i="4"/>
  <c r="D10" i="4"/>
  <c r="D9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G9" i="6" l="1"/>
  <c r="T25" i="6"/>
  <c r="T26" i="6" s="1"/>
  <c r="Q25" i="6"/>
  <c r="Q26" i="6" s="1"/>
  <c r="F9" i="6"/>
  <c r="S25" i="6"/>
  <c r="S27" i="6" s="1"/>
  <c r="P25" i="6"/>
  <c r="V25" i="6"/>
  <c r="V26" i="6" s="1"/>
  <c r="U25" i="6"/>
  <c r="U26" i="6" s="1"/>
  <c r="R25" i="6"/>
  <c r="R27" i="6" s="1"/>
  <c r="N25" i="6"/>
  <c r="N26" i="6" s="1"/>
  <c r="O25" i="6"/>
  <c r="O27" i="6" s="1"/>
  <c r="N9" i="6"/>
  <c r="O9" i="6"/>
  <c r="FK2" i="3"/>
  <c r="FF2" i="3"/>
  <c r="FA2" i="3"/>
  <c r="EV2" i="3"/>
  <c r="EW2" i="3" s="1"/>
  <c r="EQ2" i="3"/>
  <c r="ER2" i="3" s="1"/>
  <c r="EL2" i="3"/>
  <c r="EM2" i="3" s="1"/>
  <c r="EG2" i="3"/>
  <c r="EB2" i="3"/>
  <c r="DW2" i="3"/>
  <c r="DX2" i="3" s="1"/>
  <c r="DZ2" i="3" s="1"/>
  <c r="DR2" i="3"/>
  <c r="DM2" i="3"/>
  <c r="DN2" i="3" s="1"/>
  <c r="DH2" i="3"/>
  <c r="DC2" i="3"/>
  <c r="FJ2" i="3"/>
  <c r="FE2" i="3"/>
  <c r="EZ2" i="3"/>
  <c r="EU2" i="3"/>
  <c r="EP2" i="3"/>
  <c r="EK2" i="3"/>
  <c r="EF2" i="3"/>
  <c r="EA2" i="3"/>
  <c r="DV2" i="3"/>
  <c r="DQ2" i="3"/>
  <c r="DL2" i="3"/>
  <c r="DG2" i="3"/>
  <c r="DB2" i="3"/>
  <c r="DA2" i="3"/>
  <c r="CY2" i="3"/>
  <c r="CRJ2" i="3"/>
  <c r="CRK2" i="3" s="1"/>
  <c r="CRI2" i="3"/>
  <c r="CRG2" i="3"/>
  <c r="CNP18" i="3"/>
  <c r="CNO18" i="3"/>
  <c r="CNP17" i="3"/>
  <c r="CNO17" i="3"/>
  <c r="CNP16" i="3"/>
  <c r="CNO16" i="3"/>
  <c r="CNP15" i="3"/>
  <c r="CNO15" i="3"/>
  <c r="CNP14" i="3"/>
  <c r="CNO14" i="3"/>
  <c r="CNP13" i="3"/>
  <c r="CNS13" i="3" s="1"/>
  <c r="CNO13" i="3"/>
  <c r="CNM19" i="3"/>
  <c r="CNK19" i="3"/>
  <c r="CNM18" i="3"/>
  <c r="CNK18" i="3"/>
  <c r="CNM17" i="3"/>
  <c r="CNK17" i="3"/>
  <c r="CNM16" i="3"/>
  <c r="CNK16" i="3"/>
  <c r="CNM15" i="3"/>
  <c r="CNK15" i="3"/>
  <c r="CNM14" i="3"/>
  <c r="CNK14" i="3"/>
  <c r="CNM13" i="3"/>
  <c r="CNK13" i="3"/>
  <c r="CNV13" i="3"/>
  <c r="CNQ13" i="3"/>
  <c r="CNV14" i="3" s="1"/>
  <c r="CNM12" i="3"/>
  <c r="CNK12" i="3"/>
  <c r="CNP10" i="3"/>
  <c r="CNO10" i="3"/>
  <c r="CNP9" i="3"/>
  <c r="CNO9" i="3"/>
  <c r="CNP8" i="3"/>
  <c r="CNO8" i="3"/>
  <c r="CNP7" i="3"/>
  <c r="CNO7" i="3"/>
  <c r="CNP6" i="3"/>
  <c r="CNO6" i="3"/>
  <c r="CNP5" i="3"/>
  <c r="CNO5" i="3"/>
  <c r="CNP4" i="3"/>
  <c r="CNS4" i="3" s="1"/>
  <c r="CNO4" i="3"/>
  <c r="CNP3" i="3"/>
  <c r="CNS2" i="3" s="1"/>
  <c r="CNS11" i="3" s="1"/>
  <c r="CNO3" i="3"/>
  <c r="CNM11" i="3"/>
  <c r="CNK11" i="3"/>
  <c r="CNM10" i="3"/>
  <c r="CNK10" i="3"/>
  <c r="CNM9" i="3"/>
  <c r="CNK9" i="3"/>
  <c r="CNM8" i="3"/>
  <c r="CNK8" i="3"/>
  <c r="CNM7" i="3"/>
  <c r="CNK7" i="3"/>
  <c r="CNM6" i="3"/>
  <c r="CNK6" i="3"/>
  <c r="CNM5" i="3"/>
  <c r="CNK5" i="3"/>
  <c r="CNM4" i="3"/>
  <c r="CNK4" i="3"/>
  <c r="CNM3" i="3"/>
  <c r="CNK3" i="3"/>
  <c r="CNV3" i="3"/>
  <c r="CNQ3" i="3"/>
  <c r="CNV4" i="3" s="1"/>
  <c r="CNM2" i="3"/>
  <c r="CNK2" i="3"/>
  <c r="CNJ4" i="3"/>
  <c r="CNJ17" i="3"/>
  <c r="CX2" i="3"/>
  <c r="CRF2" i="3"/>
  <c r="CNJ2" i="3"/>
  <c r="CNJ7" i="3"/>
  <c r="CNJ6" i="3"/>
  <c r="CNJ5" i="3"/>
  <c r="CNJ11" i="3"/>
  <c r="CNJ13" i="3"/>
  <c r="CNJ8" i="3"/>
  <c r="CNJ14" i="3"/>
  <c r="CNJ12" i="3"/>
  <c r="CNJ18" i="3"/>
  <c r="CNJ19" i="3"/>
  <c r="CNJ3" i="3"/>
  <c r="CNJ10" i="3"/>
  <c r="CNJ15" i="3"/>
  <c r="CNJ9" i="3"/>
  <c r="CNJ16" i="3"/>
  <c r="F218" i="6" l="1"/>
  <c r="G100" i="1" s="1"/>
  <c r="F226" i="6"/>
  <c r="P100" i="1" s="1"/>
  <c r="F217" i="6"/>
  <c r="F100" i="1" s="1"/>
  <c r="F224" i="6"/>
  <c r="N100" i="1" s="1"/>
  <c r="F219" i="6"/>
  <c r="H100" i="1" s="1"/>
  <c r="F225" i="6"/>
  <c r="O100" i="1" s="1"/>
  <c r="F223" i="6"/>
  <c r="M100" i="1" s="1"/>
  <c r="F220" i="6"/>
  <c r="I100" i="1" s="1"/>
  <c r="F221" i="6"/>
  <c r="F222" i="6"/>
  <c r="L100" i="1" s="1"/>
  <c r="G217" i="6"/>
  <c r="G224" i="6"/>
  <c r="G223" i="6"/>
  <c r="G218" i="6"/>
  <c r="G221" i="6"/>
  <c r="G226" i="6"/>
  <c r="G225" i="6"/>
  <c r="G222" i="6"/>
  <c r="G219" i="6"/>
  <c r="G220" i="6"/>
  <c r="F210" i="6"/>
  <c r="F212" i="6"/>
  <c r="F208" i="6"/>
  <c r="H99" i="1" s="1"/>
  <c r="F213" i="6"/>
  <c r="N99" i="1" s="1"/>
  <c r="F215" i="6"/>
  <c r="P99" i="1" s="1"/>
  <c r="F211" i="6"/>
  <c r="L99" i="1" s="1"/>
  <c r="F209" i="6"/>
  <c r="I99" i="1" s="1"/>
  <c r="F206" i="6"/>
  <c r="F99" i="1" s="1"/>
  <c r="F207" i="6"/>
  <c r="G99" i="1" s="1"/>
  <c r="F214" i="6"/>
  <c r="O99" i="1" s="1"/>
  <c r="G213" i="6"/>
  <c r="G212" i="6"/>
  <c r="G207" i="6"/>
  <c r="G211" i="6"/>
  <c r="G209" i="6"/>
  <c r="G215" i="6"/>
  <c r="G206" i="6"/>
  <c r="G208" i="6"/>
  <c r="G214" i="6"/>
  <c r="G210" i="6"/>
  <c r="F198" i="6"/>
  <c r="I98" i="1" s="1"/>
  <c r="F196" i="6"/>
  <c r="G98" i="1" s="1"/>
  <c r="F195" i="6"/>
  <c r="F98" i="1" s="1"/>
  <c r="F197" i="6"/>
  <c r="H98" i="1" s="1"/>
  <c r="F204" i="6"/>
  <c r="P98" i="1" s="1"/>
  <c r="F201" i="6"/>
  <c r="M98" i="1" s="1"/>
  <c r="F200" i="6"/>
  <c r="L98" i="1" s="1"/>
  <c r="F203" i="6"/>
  <c r="O98" i="1" s="1"/>
  <c r="F202" i="6"/>
  <c r="N98" i="1" s="1"/>
  <c r="F199" i="6"/>
  <c r="G198" i="6"/>
  <c r="G201" i="6"/>
  <c r="G197" i="6"/>
  <c r="G199" i="6"/>
  <c r="G202" i="6"/>
  <c r="G196" i="6"/>
  <c r="G204" i="6"/>
  <c r="G200" i="6"/>
  <c r="G195" i="6"/>
  <c r="G203" i="6"/>
  <c r="F185" i="6"/>
  <c r="G97" i="1" s="1"/>
  <c r="F193" i="6"/>
  <c r="P97" i="1" s="1"/>
  <c r="F191" i="6"/>
  <c r="N97" i="1" s="1"/>
  <c r="F190" i="6"/>
  <c r="M97" i="1" s="1"/>
  <c r="F187" i="6"/>
  <c r="I97" i="1" s="1"/>
  <c r="F192" i="6"/>
  <c r="O97" i="1" s="1"/>
  <c r="F184" i="6"/>
  <c r="F97" i="1" s="1"/>
  <c r="F188" i="6"/>
  <c r="F189" i="6"/>
  <c r="L97" i="1" s="1"/>
  <c r="F186" i="6"/>
  <c r="H97" i="1" s="1"/>
  <c r="G190" i="6"/>
  <c r="G185" i="6"/>
  <c r="G187" i="6"/>
  <c r="G184" i="6"/>
  <c r="G188" i="6"/>
  <c r="G186" i="6"/>
  <c r="G191" i="6"/>
  <c r="G192" i="6"/>
  <c r="G189" i="6"/>
  <c r="G193" i="6"/>
  <c r="F181" i="6"/>
  <c r="O96" i="1" s="1"/>
  <c r="F180" i="6"/>
  <c r="N96" i="1" s="1"/>
  <c r="F182" i="6"/>
  <c r="P96" i="1" s="1"/>
  <c r="F179" i="6"/>
  <c r="M96" i="1" s="1"/>
  <c r="G179" i="6"/>
  <c r="G180" i="6"/>
  <c r="G181" i="6"/>
  <c r="G182" i="6"/>
  <c r="F175" i="6"/>
  <c r="H96" i="1" s="1"/>
  <c r="F176" i="6"/>
  <c r="I96" i="1" s="1"/>
  <c r="F174" i="6"/>
  <c r="G96" i="1" s="1"/>
  <c r="F177" i="6"/>
  <c r="J96" i="1" s="1"/>
  <c r="F178" i="6"/>
  <c r="L96" i="1" s="1"/>
  <c r="F173" i="6"/>
  <c r="F96" i="1" s="1"/>
  <c r="G175" i="6"/>
  <c r="G176" i="6"/>
  <c r="G177" i="6"/>
  <c r="G178" i="6"/>
  <c r="G174" i="6"/>
  <c r="G173" i="6"/>
  <c r="R26" i="6"/>
  <c r="V27" i="6"/>
  <c r="S26" i="6"/>
  <c r="U27" i="6"/>
  <c r="Q27" i="6"/>
  <c r="T27" i="6"/>
  <c r="P26" i="6"/>
  <c r="P27" i="6"/>
  <c r="O26" i="6"/>
  <c r="N27" i="6"/>
  <c r="G170" i="6"/>
  <c r="G171" i="6"/>
  <c r="G166" i="6"/>
  <c r="G168" i="6"/>
  <c r="G167" i="6"/>
  <c r="G169" i="6"/>
  <c r="F167" i="6"/>
  <c r="F168" i="6"/>
  <c r="F171" i="6"/>
  <c r="AA63" i="1" s="1"/>
  <c r="F166" i="6"/>
  <c r="F170" i="6"/>
  <c r="F169" i="6"/>
  <c r="G164" i="6"/>
  <c r="G159" i="6"/>
  <c r="G163" i="6"/>
  <c r="G162" i="6"/>
  <c r="G160" i="6"/>
  <c r="G161" i="6"/>
  <c r="F160" i="6"/>
  <c r="F164" i="6"/>
  <c r="AA61" i="1" s="1"/>
  <c r="F159" i="6"/>
  <c r="F163" i="6"/>
  <c r="F162" i="6"/>
  <c r="F161" i="6"/>
  <c r="G157" i="6"/>
  <c r="G152" i="6"/>
  <c r="G153" i="6"/>
  <c r="G156" i="6"/>
  <c r="G155" i="6"/>
  <c r="G154" i="6"/>
  <c r="F153" i="6"/>
  <c r="F157" i="6"/>
  <c r="AA60" i="1" s="1"/>
  <c r="F152" i="6"/>
  <c r="F156" i="6"/>
  <c r="F155" i="6"/>
  <c r="F154" i="6"/>
  <c r="G150" i="6"/>
  <c r="G145" i="6"/>
  <c r="G149" i="6"/>
  <c r="G147" i="6"/>
  <c r="G148" i="6"/>
  <c r="G146" i="6"/>
  <c r="F146" i="6"/>
  <c r="F150" i="6"/>
  <c r="AA58" i="1" s="1"/>
  <c r="F145" i="6"/>
  <c r="F149" i="6"/>
  <c r="F148" i="6"/>
  <c r="F147" i="6"/>
  <c r="G143" i="6"/>
  <c r="G138" i="6"/>
  <c r="G142" i="6"/>
  <c r="G141" i="6"/>
  <c r="G140" i="6"/>
  <c r="G139" i="6"/>
  <c r="F139" i="6"/>
  <c r="F143" i="6"/>
  <c r="AA57" i="1" s="1"/>
  <c r="F138" i="6"/>
  <c r="F142" i="6"/>
  <c r="F141" i="6"/>
  <c r="F140" i="6"/>
  <c r="G136" i="6"/>
  <c r="G131" i="6"/>
  <c r="G135" i="6"/>
  <c r="G134" i="6"/>
  <c r="G133" i="6"/>
  <c r="G132" i="6"/>
  <c r="F132" i="6"/>
  <c r="F136" i="6"/>
  <c r="AA56" i="1" s="1"/>
  <c r="F131" i="6"/>
  <c r="F135" i="6"/>
  <c r="F134" i="6"/>
  <c r="F133" i="6"/>
  <c r="G129" i="6"/>
  <c r="G124" i="6"/>
  <c r="G128" i="6"/>
  <c r="G127" i="6"/>
  <c r="G126" i="6"/>
  <c r="G125" i="6"/>
  <c r="F125" i="6"/>
  <c r="F129" i="6"/>
  <c r="AA55" i="1" s="1"/>
  <c r="F124" i="6"/>
  <c r="F128" i="6"/>
  <c r="F127" i="6"/>
  <c r="F126" i="6"/>
  <c r="G119" i="6"/>
  <c r="G120" i="6"/>
  <c r="G117" i="6"/>
  <c r="G121" i="6"/>
  <c r="G122" i="6"/>
  <c r="G118" i="6"/>
  <c r="F118" i="6"/>
  <c r="F119" i="6"/>
  <c r="F120" i="6"/>
  <c r="F121" i="6"/>
  <c r="F117" i="6"/>
  <c r="F122" i="6"/>
  <c r="AA78" i="1" s="1"/>
  <c r="G115" i="6"/>
  <c r="G111" i="6"/>
  <c r="G113" i="6"/>
  <c r="G114" i="6"/>
  <c r="G116" i="6"/>
  <c r="G112" i="6"/>
  <c r="F115" i="6"/>
  <c r="F113" i="6"/>
  <c r="F114" i="6"/>
  <c r="F116" i="6"/>
  <c r="AA77" i="1" s="1"/>
  <c r="F111" i="6"/>
  <c r="F112" i="6"/>
  <c r="G107" i="6"/>
  <c r="G109" i="6"/>
  <c r="G105" i="6"/>
  <c r="G110" i="6"/>
  <c r="G106" i="6"/>
  <c r="G108" i="6"/>
  <c r="F105" i="6"/>
  <c r="F107" i="6"/>
  <c r="F109" i="6"/>
  <c r="F106" i="6"/>
  <c r="F108" i="6"/>
  <c r="F110" i="6"/>
  <c r="AA76" i="1" s="1"/>
  <c r="G101" i="6"/>
  <c r="G102" i="6"/>
  <c r="G99" i="6"/>
  <c r="G100" i="6"/>
  <c r="G103" i="6"/>
  <c r="G104" i="6"/>
  <c r="F101" i="6"/>
  <c r="F100" i="6"/>
  <c r="F103" i="6"/>
  <c r="F102" i="6"/>
  <c r="F104" i="6"/>
  <c r="AA75" i="1" s="1"/>
  <c r="F99" i="6"/>
  <c r="G95" i="6"/>
  <c r="G97" i="6"/>
  <c r="G93" i="6"/>
  <c r="G98" i="6"/>
  <c r="G94" i="6"/>
  <c r="G96" i="6"/>
  <c r="F95" i="6"/>
  <c r="F94" i="6"/>
  <c r="F96" i="6"/>
  <c r="F98" i="6"/>
  <c r="AA74" i="1" s="1"/>
  <c r="F93" i="6"/>
  <c r="F97" i="6"/>
  <c r="G90" i="6"/>
  <c r="G87" i="6"/>
  <c r="G91" i="6"/>
  <c r="G88" i="6"/>
  <c r="G89" i="6"/>
  <c r="G86" i="6"/>
  <c r="F86" i="6"/>
  <c r="F91" i="6"/>
  <c r="AA41" i="1" s="1"/>
  <c r="F90" i="6"/>
  <c r="F88" i="6"/>
  <c r="F87" i="6"/>
  <c r="F89" i="6"/>
  <c r="G84" i="6"/>
  <c r="G83" i="6"/>
  <c r="G82" i="6"/>
  <c r="G81" i="6"/>
  <c r="G80" i="6"/>
  <c r="G79" i="6"/>
  <c r="F84" i="6"/>
  <c r="AA40" i="1" s="1"/>
  <c r="F83" i="6"/>
  <c r="F82" i="6"/>
  <c r="F81" i="6"/>
  <c r="F80" i="6"/>
  <c r="F79" i="6"/>
  <c r="G77" i="6"/>
  <c r="G76" i="6"/>
  <c r="G75" i="6"/>
  <c r="G74" i="6"/>
  <c r="G73" i="6"/>
  <c r="G72" i="6"/>
  <c r="F77" i="6"/>
  <c r="AA39" i="1" s="1"/>
  <c r="F76" i="6"/>
  <c r="F75" i="6"/>
  <c r="F74" i="6"/>
  <c r="F73" i="6"/>
  <c r="F72" i="6"/>
  <c r="G70" i="6"/>
  <c r="G69" i="6"/>
  <c r="G68" i="6"/>
  <c r="G67" i="6"/>
  <c r="G66" i="6"/>
  <c r="G65" i="6"/>
  <c r="F70" i="6"/>
  <c r="AA38" i="1" s="1"/>
  <c r="F69" i="6"/>
  <c r="F68" i="6"/>
  <c r="F67" i="6"/>
  <c r="F66" i="6"/>
  <c r="F65" i="6"/>
  <c r="G63" i="6"/>
  <c r="G62" i="6"/>
  <c r="G61" i="6"/>
  <c r="G60" i="6"/>
  <c r="G59" i="6"/>
  <c r="G58" i="6"/>
  <c r="F63" i="6"/>
  <c r="AA37" i="1" s="1"/>
  <c r="F62" i="6"/>
  <c r="F61" i="6"/>
  <c r="F60" i="6"/>
  <c r="F59" i="6"/>
  <c r="F58" i="6"/>
  <c r="G56" i="6"/>
  <c r="G55" i="6"/>
  <c r="G54" i="6"/>
  <c r="G53" i="6"/>
  <c r="G52" i="6"/>
  <c r="G51" i="6"/>
  <c r="F56" i="6"/>
  <c r="AA36" i="1" s="1"/>
  <c r="F55" i="6"/>
  <c r="F54" i="6"/>
  <c r="F53" i="6"/>
  <c r="F52" i="6"/>
  <c r="F51" i="6"/>
  <c r="G49" i="6"/>
  <c r="G48" i="6"/>
  <c r="G47" i="6"/>
  <c r="G46" i="6"/>
  <c r="G45" i="6"/>
  <c r="G44" i="6"/>
  <c r="F49" i="6"/>
  <c r="AA35" i="1" s="1"/>
  <c r="F48" i="6"/>
  <c r="F47" i="6"/>
  <c r="F46" i="6"/>
  <c r="F45" i="6"/>
  <c r="F44" i="6"/>
  <c r="G38" i="6"/>
  <c r="G39" i="6"/>
  <c r="G40" i="6"/>
  <c r="G41" i="6"/>
  <c r="G42" i="6"/>
  <c r="F38" i="6"/>
  <c r="F40" i="6"/>
  <c r="F39" i="6"/>
  <c r="F41" i="6"/>
  <c r="F42" i="6"/>
  <c r="AA34" i="1" s="1"/>
  <c r="G37" i="6"/>
  <c r="F37" i="6"/>
  <c r="V34" i="1" s="1"/>
  <c r="G33" i="6"/>
  <c r="G34" i="6"/>
  <c r="F33" i="6"/>
  <c r="F34" i="6"/>
  <c r="W89" i="1" s="1"/>
  <c r="G30" i="6"/>
  <c r="G31" i="6"/>
  <c r="G27" i="6"/>
  <c r="G32" i="6"/>
  <c r="G29" i="6"/>
  <c r="G28" i="6"/>
  <c r="F27" i="6"/>
  <c r="F29" i="6"/>
  <c r="C78" i="1" s="1"/>
  <c r="F32" i="6"/>
  <c r="F31" i="6"/>
  <c r="F28" i="6"/>
  <c r="M70" i="1" s="1"/>
  <c r="F30" i="6"/>
  <c r="G25" i="6"/>
  <c r="G26" i="6"/>
  <c r="F25" i="6"/>
  <c r="F26" i="6"/>
  <c r="FG2" i="3"/>
  <c r="FI2" i="3" s="1"/>
  <c r="O13" i="6"/>
  <c r="O11" i="6"/>
  <c r="O10" i="6"/>
  <c r="O15" i="6"/>
  <c r="O14" i="6"/>
  <c r="O12" i="6"/>
  <c r="N12" i="6"/>
  <c r="CNP23" i="3" s="1"/>
  <c r="N15" i="6"/>
  <c r="CNP26" i="3" s="1"/>
  <c r="N13" i="6"/>
  <c r="CNP24" i="3" s="1"/>
  <c r="N14" i="6"/>
  <c r="CNP25" i="3" s="1"/>
  <c r="N11" i="6"/>
  <c r="CNP22" i="3" s="1"/>
  <c r="N10" i="6"/>
  <c r="CNP21" i="3" s="1"/>
  <c r="G21" i="6"/>
  <c r="G23" i="6"/>
  <c r="G24" i="6"/>
  <c r="G22" i="6"/>
  <c r="F21" i="6"/>
  <c r="F22" i="6"/>
  <c r="J52" i="1" s="1"/>
  <c r="F23" i="6"/>
  <c r="M60" i="1" s="1"/>
  <c r="F24" i="6"/>
  <c r="M52" i="1" s="1"/>
  <c r="G18" i="6"/>
  <c r="F14" i="6"/>
  <c r="I21" i="1" s="1"/>
  <c r="F16" i="6"/>
  <c r="F10" i="6"/>
  <c r="F11" i="6"/>
  <c r="F14" i="1" s="1"/>
  <c r="F19" i="6"/>
  <c r="M30" i="1" s="1"/>
  <c r="F15" i="6"/>
  <c r="F18" i="6"/>
  <c r="F17" i="6"/>
  <c r="F12" i="6"/>
  <c r="I14" i="1" s="1"/>
  <c r="F13" i="6"/>
  <c r="C21" i="1" s="1"/>
  <c r="F20" i="6"/>
  <c r="G10" i="6"/>
  <c r="G14" i="6"/>
  <c r="G12" i="6"/>
  <c r="G19" i="6"/>
  <c r="G16" i="6"/>
  <c r="G20" i="6"/>
  <c r="G11" i="6"/>
  <c r="G17" i="6"/>
  <c r="G13" i="6"/>
  <c r="G15" i="6"/>
  <c r="DI2" i="3"/>
  <c r="DK2" i="3" s="1"/>
  <c r="CNR3" i="3"/>
  <c r="DS2" i="3"/>
  <c r="DT2" i="3" s="1"/>
  <c r="FB2" i="3"/>
  <c r="FD2" i="3" s="1"/>
  <c r="EC2" i="3"/>
  <c r="ED2" i="3" s="1"/>
  <c r="EH2" i="3"/>
  <c r="EJ2" i="3" s="1"/>
  <c r="DD2" i="3"/>
  <c r="DF2" i="3" s="1"/>
  <c r="FL2" i="3"/>
  <c r="FN2" i="3" s="1"/>
  <c r="ET2" i="3"/>
  <c r="ES2" i="3"/>
  <c r="EX2" i="3"/>
  <c r="EY2" i="3"/>
  <c r="DO2" i="3"/>
  <c r="DP2" i="3"/>
  <c r="EO2" i="3"/>
  <c r="EN2" i="3"/>
  <c r="FH2" i="3"/>
  <c r="DY2" i="3"/>
  <c r="CNS12" i="3"/>
  <c r="CNS19" i="3" s="1"/>
  <c r="CNR13" i="3"/>
  <c r="CNS3" i="3"/>
  <c r="CNU3" i="3" s="1"/>
  <c r="CNQ14" i="3"/>
  <c r="CNQ15" i="3" s="1"/>
  <c r="CNV16" i="3" s="1"/>
  <c r="CNS15" i="3"/>
  <c r="CNR15" i="3"/>
  <c r="CNR14" i="3"/>
  <c r="CNS14" i="3"/>
  <c r="CNY4" i="3"/>
  <c r="CNQ4" i="3"/>
  <c r="CNQ5" i="3" s="1"/>
  <c r="CNQ6" i="3" s="1"/>
  <c r="CNR4" i="3"/>
  <c r="CNU2" i="3"/>
  <c r="CNT4" i="3"/>
  <c r="CNU4" i="3"/>
  <c r="J95" i="1" l="1"/>
  <c r="J100" i="1"/>
  <c r="M99" i="1"/>
  <c r="J94" i="1"/>
  <c r="J99" i="1"/>
  <c r="J93" i="1"/>
  <c r="J98" i="1"/>
  <c r="J92" i="1"/>
  <c r="J97" i="1"/>
  <c r="H92" i="1"/>
  <c r="G93" i="1"/>
  <c r="F94" i="1"/>
  <c r="P91" i="1"/>
  <c r="L92" i="1"/>
  <c r="I93" i="1"/>
  <c r="I94" i="1"/>
  <c r="O91" i="1"/>
  <c r="P94" i="1"/>
  <c r="O92" i="1"/>
  <c r="N94" i="1"/>
  <c r="L95" i="1"/>
  <c r="I92" i="1"/>
  <c r="H94" i="1"/>
  <c r="M92" i="1"/>
  <c r="M94" i="1"/>
  <c r="I95" i="1"/>
  <c r="N92" i="1"/>
  <c r="N93" i="1"/>
  <c r="M95" i="1"/>
  <c r="P92" i="1"/>
  <c r="O93" i="1"/>
  <c r="O95" i="1"/>
  <c r="L93" i="1"/>
  <c r="H95" i="1"/>
  <c r="M93" i="1"/>
  <c r="N95" i="1"/>
  <c r="P93" i="1"/>
  <c r="F95" i="1"/>
  <c r="H93" i="1"/>
  <c r="O94" i="1"/>
  <c r="P95" i="1"/>
  <c r="G94" i="1"/>
  <c r="G95" i="1"/>
  <c r="L94" i="1"/>
  <c r="F93" i="1"/>
  <c r="K93" i="1"/>
  <c r="F92" i="1"/>
  <c r="G92" i="1"/>
  <c r="N91" i="1"/>
  <c r="M91" i="1"/>
  <c r="L91" i="1"/>
  <c r="J91" i="1"/>
  <c r="I91" i="1"/>
  <c r="H91" i="1"/>
  <c r="G91" i="1"/>
  <c r="F91" i="1"/>
  <c r="H222" i="6"/>
  <c r="H221" i="6"/>
  <c r="H220" i="6"/>
  <c r="H223" i="6"/>
  <c r="H225" i="6"/>
  <c r="H219" i="6"/>
  <c r="H224" i="6"/>
  <c r="H217" i="6"/>
  <c r="H226" i="6"/>
  <c r="H218" i="6"/>
  <c r="H214" i="6"/>
  <c r="H207" i="6"/>
  <c r="H206" i="6"/>
  <c r="H209" i="6"/>
  <c r="H211" i="6"/>
  <c r="H215" i="6"/>
  <c r="H213" i="6"/>
  <c r="H208" i="6"/>
  <c r="H212" i="6"/>
  <c r="H210" i="6"/>
  <c r="H199" i="6"/>
  <c r="H202" i="6"/>
  <c r="H203" i="6"/>
  <c r="H200" i="6"/>
  <c r="H201" i="6"/>
  <c r="H204" i="6"/>
  <c r="H197" i="6"/>
  <c r="H195" i="6"/>
  <c r="H186" i="6"/>
  <c r="H196" i="6"/>
  <c r="H198" i="6"/>
  <c r="H179" i="6"/>
  <c r="H189" i="6"/>
  <c r="H188" i="6"/>
  <c r="H184" i="6"/>
  <c r="H192" i="6"/>
  <c r="H187" i="6"/>
  <c r="H190" i="6"/>
  <c r="H191" i="6"/>
  <c r="H193" i="6"/>
  <c r="H185" i="6"/>
  <c r="H182" i="6"/>
  <c r="H180" i="6"/>
  <c r="H181" i="6"/>
  <c r="H173" i="6"/>
  <c r="H178" i="6"/>
  <c r="H177" i="6"/>
  <c r="H174" i="6"/>
  <c r="H176" i="6"/>
  <c r="H175" i="6"/>
  <c r="H170" i="6"/>
  <c r="Z63" i="1"/>
  <c r="Y63" i="1"/>
  <c r="X63" i="1"/>
  <c r="W63" i="1"/>
  <c r="V63" i="1"/>
  <c r="Z61" i="1"/>
  <c r="Y61" i="1"/>
  <c r="X61" i="1"/>
  <c r="W61" i="1"/>
  <c r="V61" i="1"/>
  <c r="Z60" i="1"/>
  <c r="Y60" i="1"/>
  <c r="X60" i="1"/>
  <c r="W60" i="1"/>
  <c r="V60" i="1"/>
  <c r="Z58" i="1"/>
  <c r="Y58" i="1"/>
  <c r="X58" i="1"/>
  <c r="W58" i="1"/>
  <c r="V58" i="1"/>
  <c r="Z57" i="1"/>
  <c r="Y57" i="1"/>
  <c r="X57" i="1"/>
  <c r="W57" i="1"/>
  <c r="V57" i="1"/>
  <c r="Z56" i="1"/>
  <c r="Y56" i="1"/>
  <c r="H161" i="6"/>
  <c r="X56" i="1"/>
  <c r="W56" i="1"/>
  <c r="V56" i="1"/>
  <c r="H166" i="6"/>
  <c r="H168" i="6"/>
  <c r="H155" i="6"/>
  <c r="Z55" i="1"/>
  <c r="H160" i="6"/>
  <c r="H169" i="6"/>
  <c r="H162" i="6"/>
  <c r="H171" i="6"/>
  <c r="H167" i="6"/>
  <c r="Y55" i="1"/>
  <c r="X55" i="1"/>
  <c r="W55" i="1"/>
  <c r="V55" i="1"/>
  <c r="H154" i="6"/>
  <c r="H163" i="6"/>
  <c r="H164" i="6"/>
  <c r="H148" i="6"/>
  <c r="H159" i="6"/>
  <c r="H156" i="6"/>
  <c r="H153" i="6"/>
  <c r="H147" i="6"/>
  <c r="H152" i="6"/>
  <c r="H140" i="6"/>
  <c r="H149" i="6"/>
  <c r="H157" i="6"/>
  <c r="H146" i="6"/>
  <c r="H141" i="6"/>
  <c r="H145" i="6"/>
  <c r="H133" i="6"/>
  <c r="H142" i="6"/>
  <c r="H150" i="6"/>
  <c r="H134" i="6"/>
  <c r="H138" i="6"/>
  <c r="H125" i="6"/>
  <c r="H126" i="6"/>
  <c r="H135" i="6"/>
  <c r="H143" i="6"/>
  <c r="H127" i="6"/>
  <c r="H131" i="6"/>
  <c r="H139" i="6"/>
  <c r="H128" i="6"/>
  <c r="H136" i="6"/>
  <c r="H132" i="6"/>
  <c r="H124" i="6"/>
  <c r="H129" i="6"/>
  <c r="Z78" i="1"/>
  <c r="Y78" i="1"/>
  <c r="X78" i="1"/>
  <c r="W78" i="1"/>
  <c r="H117" i="6"/>
  <c r="V78" i="1"/>
  <c r="Z77" i="1"/>
  <c r="Y77" i="1"/>
  <c r="X77" i="1"/>
  <c r="W77" i="1"/>
  <c r="V77" i="1"/>
  <c r="Z76" i="1"/>
  <c r="H120" i="6"/>
  <c r="Y76" i="1"/>
  <c r="X76" i="1"/>
  <c r="W76" i="1"/>
  <c r="V76" i="1"/>
  <c r="Z75" i="1"/>
  <c r="Y75" i="1"/>
  <c r="X75" i="1"/>
  <c r="W75" i="1"/>
  <c r="V75" i="1"/>
  <c r="Z74" i="1"/>
  <c r="Y74" i="1"/>
  <c r="H122" i="6"/>
  <c r="H121" i="6"/>
  <c r="H119" i="6"/>
  <c r="X74" i="1"/>
  <c r="H112" i="6"/>
  <c r="W74" i="1"/>
  <c r="V74" i="1"/>
  <c r="H118" i="6"/>
  <c r="H111" i="6"/>
  <c r="H110" i="6"/>
  <c r="H104" i="6"/>
  <c r="H115" i="6"/>
  <c r="H108" i="6"/>
  <c r="H114" i="6"/>
  <c r="H116" i="6"/>
  <c r="H99" i="6"/>
  <c r="H113" i="6"/>
  <c r="H109" i="6"/>
  <c r="H107" i="6"/>
  <c r="H94" i="6"/>
  <c r="H100" i="6"/>
  <c r="H106" i="6"/>
  <c r="H102" i="6"/>
  <c r="H105" i="6"/>
  <c r="H98" i="6"/>
  <c r="H103" i="6"/>
  <c r="H97" i="6"/>
  <c r="H93" i="6"/>
  <c r="H96" i="6"/>
  <c r="H101" i="6"/>
  <c r="H95" i="6"/>
  <c r="H88" i="6"/>
  <c r="H89" i="6"/>
  <c r="H87" i="6"/>
  <c r="H90" i="6"/>
  <c r="H91" i="6"/>
  <c r="H86" i="6"/>
  <c r="Z35" i="1"/>
  <c r="Z34" i="1"/>
  <c r="Z41" i="1"/>
  <c r="Z36" i="1"/>
  <c r="Z40" i="1"/>
  <c r="Z39" i="1"/>
  <c r="Z37" i="1"/>
  <c r="Z38" i="1"/>
  <c r="Y36" i="1"/>
  <c r="Y41" i="1"/>
  <c r="Y34" i="1"/>
  <c r="Y40" i="1"/>
  <c r="Y35" i="1"/>
  <c r="Y39" i="1"/>
  <c r="Y38" i="1"/>
  <c r="Y37" i="1"/>
  <c r="X36" i="1"/>
  <c r="X41" i="1"/>
  <c r="X34" i="1"/>
  <c r="X40" i="1"/>
  <c r="X35" i="1"/>
  <c r="X39" i="1"/>
  <c r="X38" i="1"/>
  <c r="X37" i="1"/>
  <c r="W41" i="1"/>
  <c r="W40" i="1"/>
  <c r="W39" i="1"/>
  <c r="W34" i="1"/>
  <c r="W38" i="1"/>
  <c r="W35" i="1"/>
  <c r="W37" i="1"/>
  <c r="W36" i="1"/>
  <c r="V41" i="1"/>
  <c r="V40" i="1"/>
  <c r="V39" i="1"/>
  <c r="V38" i="1"/>
  <c r="V37" i="1"/>
  <c r="V36" i="1"/>
  <c r="V35" i="1"/>
  <c r="H74" i="6"/>
  <c r="H83" i="6"/>
  <c r="H82" i="6"/>
  <c r="H81" i="6"/>
  <c r="H80" i="6"/>
  <c r="H75" i="6"/>
  <c r="H79" i="6"/>
  <c r="H67" i="6"/>
  <c r="H76" i="6"/>
  <c r="H84" i="6"/>
  <c r="H66" i="6"/>
  <c r="H60" i="6"/>
  <c r="H69" i="6"/>
  <c r="H77" i="6"/>
  <c r="H72" i="6"/>
  <c r="H68" i="6"/>
  <c r="H61" i="6"/>
  <c r="H65" i="6"/>
  <c r="H73" i="6"/>
  <c r="H53" i="6"/>
  <c r="H70" i="6"/>
  <c r="H54" i="6"/>
  <c r="H58" i="6"/>
  <c r="H63" i="6"/>
  <c r="H39" i="6"/>
  <c r="H48" i="6"/>
  <c r="H56" i="6"/>
  <c r="H45" i="6"/>
  <c r="H62" i="6"/>
  <c r="H37" i="6"/>
  <c r="H46" i="6"/>
  <c r="H55" i="6"/>
  <c r="H47" i="6"/>
  <c r="H51" i="6"/>
  <c r="H59" i="6"/>
  <c r="H42" i="6"/>
  <c r="H41" i="6"/>
  <c r="H44" i="6"/>
  <c r="H52" i="6"/>
  <c r="H49" i="6"/>
  <c r="H40" i="6"/>
  <c r="H38" i="6"/>
  <c r="H34" i="6"/>
  <c r="W93" i="1" s="1"/>
  <c r="H33" i="6"/>
  <c r="S94" i="1" s="1"/>
  <c r="S89" i="1"/>
  <c r="H32" i="6"/>
  <c r="M81" i="1" s="1"/>
  <c r="M78" i="1"/>
  <c r="H31" i="6"/>
  <c r="I81" i="1" s="1"/>
  <c r="I78" i="1"/>
  <c r="H30" i="6"/>
  <c r="F81" i="1" s="1"/>
  <c r="F78" i="1"/>
  <c r="H27" i="6"/>
  <c r="I73" i="1" s="1"/>
  <c r="I70" i="1"/>
  <c r="H29" i="6"/>
  <c r="C81" i="1" s="1"/>
  <c r="H28" i="6"/>
  <c r="M73" i="1" s="1"/>
  <c r="H25" i="6"/>
  <c r="C73" i="1" s="1"/>
  <c r="C70" i="1"/>
  <c r="H26" i="6"/>
  <c r="F73" i="1" s="1"/>
  <c r="F70" i="1"/>
  <c r="J60" i="1"/>
  <c r="M37" i="1"/>
  <c r="C14" i="1"/>
  <c r="CNR21" i="3"/>
  <c r="CNS21" i="3"/>
  <c r="CNS20" i="3"/>
  <c r="DU2" i="3"/>
  <c r="EE2" i="3"/>
  <c r="DJ2" i="3"/>
  <c r="CNY13" i="3"/>
  <c r="CNV6" i="3"/>
  <c r="CNV15" i="3"/>
  <c r="CNQ16" i="3"/>
  <c r="CNV17" i="3" s="1"/>
  <c r="DE2" i="3"/>
  <c r="CNY14" i="3"/>
  <c r="CNU12" i="3"/>
  <c r="CNX12" i="3" s="1"/>
  <c r="CNX13" i="3" s="1"/>
  <c r="CNX14" i="3" s="1"/>
  <c r="CNX15" i="3" s="1"/>
  <c r="CNX16" i="3" s="1"/>
  <c r="CNX17" i="3" s="1"/>
  <c r="CNX18" i="3" s="1"/>
  <c r="P10" i="6"/>
  <c r="CNT14" i="3"/>
  <c r="CNV5" i="3"/>
  <c r="EI2" i="3"/>
  <c r="FC2" i="3"/>
  <c r="CNU13" i="3"/>
  <c r="P13" i="6"/>
  <c r="P15" i="6"/>
  <c r="P12" i="6"/>
  <c r="P11" i="6"/>
  <c r="P14" i="6"/>
  <c r="H24" i="6"/>
  <c r="M55" i="1" s="1"/>
  <c r="H23" i="6"/>
  <c r="M64" i="1" s="1"/>
  <c r="H21" i="6"/>
  <c r="H18" i="6"/>
  <c r="H14" i="6"/>
  <c r="I24" i="1" s="1"/>
  <c r="H16" i="6"/>
  <c r="H22" i="6"/>
  <c r="J55" i="1" s="1"/>
  <c r="H10" i="6"/>
  <c r="H11" i="6"/>
  <c r="F17" i="1" s="1"/>
  <c r="H20" i="6"/>
  <c r="H12" i="6"/>
  <c r="I17" i="1" s="1"/>
  <c r="H17" i="6"/>
  <c r="H13" i="6"/>
  <c r="C24" i="1" s="1"/>
  <c r="H19" i="6"/>
  <c r="H15" i="6"/>
  <c r="CNU15" i="3"/>
  <c r="CNT13" i="3"/>
  <c r="FM2" i="3"/>
  <c r="CNT3" i="3"/>
  <c r="CNY3" i="3"/>
  <c r="CNU14" i="3"/>
  <c r="CNS16" i="3"/>
  <c r="CNR16" i="3"/>
  <c r="CNT15" i="3"/>
  <c r="CNY15" i="3"/>
  <c r="CNW2" i="3"/>
  <c r="CNW3" i="3" s="1"/>
  <c r="CNW4" i="3" s="1"/>
  <c r="CNW5" i="3" s="1"/>
  <c r="CNW6" i="3" s="1"/>
  <c r="CNW7" i="3" s="1"/>
  <c r="CNW8" i="3" s="1"/>
  <c r="CNW9" i="3" s="1"/>
  <c r="CNW10" i="3" s="1"/>
  <c r="CNX2" i="3"/>
  <c r="CNX3" i="3" s="1"/>
  <c r="CNX4" i="3" s="1"/>
  <c r="CNX5" i="3" s="1"/>
  <c r="CNX6" i="3" s="1"/>
  <c r="CNX7" i="3" s="1"/>
  <c r="CNX8" i="3" s="1"/>
  <c r="CNX9" i="3" s="1"/>
  <c r="CNX10" i="3" s="1"/>
  <c r="CNV7" i="3"/>
  <c r="CNQ7" i="3"/>
  <c r="CNS5" i="3"/>
  <c r="CNR5" i="3"/>
  <c r="J64" i="1" l="1"/>
  <c r="C17" i="1"/>
  <c r="CNS27" i="3"/>
  <c r="CNU21" i="3"/>
  <c r="CNT21" i="3"/>
  <c r="CNU20" i="3"/>
  <c r="CNY21" i="3"/>
  <c r="CNR22" i="3"/>
  <c r="CNS22" i="3"/>
  <c r="CNY22" i="3" s="1"/>
  <c r="CNQ17" i="3"/>
  <c r="CNV18" i="3" s="1"/>
  <c r="CNW12" i="3"/>
  <c r="CNW13" i="3" s="1"/>
  <c r="CNW14" i="3" s="1"/>
  <c r="CNW15" i="3" s="1"/>
  <c r="CNW16" i="3" s="1"/>
  <c r="CNW17" i="3" s="1"/>
  <c r="CNW18" i="3" s="1"/>
  <c r="CNQ18" i="3"/>
  <c r="CNQ19" i="3" s="1"/>
  <c r="CNR17" i="3"/>
  <c r="CNS17" i="3"/>
  <c r="CNY16" i="3"/>
  <c r="CNU16" i="3"/>
  <c r="CNT16" i="3"/>
  <c r="CNQ8" i="3"/>
  <c r="CNV8" i="3"/>
  <c r="CNR6" i="3"/>
  <c r="CNS6" i="3"/>
  <c r="CNT5" i="3"/>
  <c r="CNY5" i="3"/>
  <c r="CNU5" i="3"/>
  <c r="CNT22" i="3" l="1"/>
  <c r="CNU22" i="3"/>
  <c r="CNX20" i="3"/>
  <c r="CNX21" i="3" s="1"/>
  <c r="CNX22" i="3" s="1"/>
  <c r="CNX23" i="3" s="1"/>
  <c r="CNX24" i="3" s="1"/>
  <c r="CNX25" i="3" s="1"/>
  <c r="CNX26" i="3" s="1"/>
  <c r="CNW20" i="3"/>
  <c r="CNW21" i="3" s="1"/>
  <c r="CNW22" i="3" s="1"/>
  <c r="CNW23" i="3" s="1"/>
  <c r="CNW24" i="3" s="1"/>
  <c r="CNW25" i="3" s="1"/>
  <c r="CNW26" i="3" s="1"/>
  <c r="CNS23" i="3"/>
  <c r="CNR23" i="3"/>
  <c r="CNY17" i="3"/>
  <c r="CNU17" i="3"/>
  <c r="CNT17" i="3"/>
  <c r="CNR18" i="3"/>
  <c r="CNS18" i="3"/>
  <c r="CNR19" i="3" s="1"/>
  <c r="CNY6" i="3"/>
  <c r="CNU6" i="3"/>
  <c r="CNT6" i="3"/>
  <c r="CNS7" i="3"/>
  <c r="CNR7" i="3"/>
  <c r="CNV9" i="3"/>
  <c r="CNQ9" i="3"/>
  <c r="CNR24" i="3" l="1"/>
  <c r="CNS24" i="3"/>
  <c r="CNY23" i="3"/>
  <c r="CNT23" i="3"/>
  <c r="CNU23" i="3"/>
  <c r="CNY18" i="3"/>
  <c r="CNU18" i="3"/>
  <c r="CNT18" i="3"/>
  <c r="CNV10" i="3"/>
  <c r="CNQ10" i="3"/>
  <c r="CNQ11" i="3" s="1"/>
  <c r="CNY7" i="3"/>
  <c r="CNU7" i="3"/>
  <c r="CNT7" i="3"/>
  <c r="CNR8" i="3"/>
  <c r="CNS8" i="3"/>
  <c r="CNS25" i="3" l="1"/>
  <c r="CNR25" i="3"/>
  <c r="CNY24" i="3"/>
  <c r="CNT24" i="3"/>
  <c r="CNU24" i="3"/>
  <c r="CNR9" i="3"/>
  <c r="CNS9" i="3"/>
  <c r="CNY8" i="3"/>
  <c r="CNU8" i="3"/>
  <c r="CNT8" i="3"/>
  <c r="CNY25" i="3" l="1"/>
  <c r="CNT25" i="3"/>
  <c r="CNU25" i="3"/>
  <c r="CNR26" i="3"/>
  <c r="CNS26" i="3"/>
  <c r="CNR27" i="3" s="1"/>
  <c r="CNS10" i="3"/>
  <c r="CNR11" i="3" s="1"/>
  <c r="CNR10" i="3"/>
  <c r="CNY9" i="3"/>
  <c r="CNU9" i="3"/>
  <c r="CNT9" i="3"/>
  <c r="CNY26" i="3" l="1"/>
  <c r="CNT26" i="3"/>
  <c r="CNU26" i="3"/>
  <c r="CNY10" i="3"/>
  <c r="CNT10" i="3"/>
  <c r="CNU10" i="3"/>
</calcChain>
</file>

<file path=xl/sharedStrings.xml><?xml version="1.0" encoding="utf-8"?>
<sst xmlns="http://schemas.openxmlformats.org/spreadsheetml/2006/main" count="2354" uniqueCount="266">
  <si>
    <t>SESSIONS</t>
  </si>
  <si>
    <t>ORDERS</t>
  </si>
  <si>
    <t>ENG. RATE</t>
  </si>
  <si>
    <t>SUBSCRIPTIONS</t>
  </si>
  <si>
    <t>SESSIONS DURATION</t>
  </si>
  <si>
    <t>PAGES / SESSION</t>
  </si>
  <si>
    <t>LIKES</t>
  </si>
  <si>
    <t>TRAFFIC OVERVIEW</t>
  </si>
  <si>
    <t>Sessions 30 Days</t>
  </si>
  <si>
    <t>Sessions prior</t>
  </si>
  <si>
    <t xml:space="preserve">4% + MoM		
		</t>
  </si>
  <si>
    <t>Sessions</t>
  </si>
  <si>
    <t>Checkout</t>
  </si>
  <si>
    <t>Order</t>
  </si>
  <si>
    <t>Gauge Chart Name:</t>
  </si>
  <si>
    <t>AV</t>
  </si>
  <si>
    <t>min</t>
  </si>
  <si>
    <t>max</t>
  </si>
  <si>
    <t>diff</t>
  </si>
  <si>
    <t>Format</t>
  </si>
  <si>
    <t>Decimals</t>
  </si>
  <si>
    <t>Labels size</t>
  </si>
  <si>
    <t>AV size</t>
  </si>
  <si>
    <t>ref 2E</t>
  </si>
  <si>
    <t>ref 1E</t>
  </si>
  <si>
    <t>color 1</t>
  </si>
  <si>
    <t>color 2</t>
  </si>
  <si>
    <t>color 3</t>
  </si>
  <si>
    <t>Skin</t>
  </si>
  <si>
    <t>Sheet Name</t>
  </si>
  <si>
    <t>Sheet Index</t>
  </si>
  <si>
    <t>Attached</t>
  </si>
  <si>
    <t>Reference</t>
  </si>
  <si>
    <t>color AV</t>
  </si>
  <si>
    <t>Description</t>
  </si>
  <si>
    <t>Size</t>
  </si>
  <si>
    <t>PV</t>
  </si>
  <si>
    <t>TextBoxDiff</t>
  </si>
  <si>
    <t>color PV</t>
  </si>
  <si>
    <t>ref 4S</t>
  </si>
  <si>
    <t>ref 4E</t>
  </si>
  <si>
    <t>ref 5E</t>
  </si>
  <si>
    <t>ref 6E</t>
  </si>
  <si>
    <t>ref 7E</t>
  </si>
  <si>
    <t>ref 8E</t>
  </si>
  <si>
    <t>ref 9E</t>
  </si>
  <si>
    <t>ref 10E</t>
  </si>
  <si>
    <t>ref 11E</t>
  </si>
  <si>
    <t>ref 12E</t>
  </si>
  <si>
    <t>color 4</t>
  </si>
  <si>
    <t>color 5</t>
  </si>
  <si>
    <t>color 6</t>
  </si>
  <si>
    <t>color 7</t>
  </si>
  <si>
    <t>color 8</t>
  </si>
  <si>
    <t>color 9</t>
  </si>
  <si>
    <t>color 10</t>
  </si>
  <si>
    <t>color 11</t>
  </si>
  <si>
    <t>color 12</t>
  </si>
  <si>
    <t>Zones Count</t>
  </si>
  <si>
    <t>Hform</t>
  </si>
  <si>
    <t>Reverse?</t>
  </si>
  <si>
    <t>color LB</t>
  </si>
  <si>
    <t>color A</t>
  </si>
  <si>
    <t>color D</t>
  </si>
  <si>
    <t>Variance Chart Name:</t>
  </si>
  <si>
    <t>Data 1</t>
  </si>
  <si>
    <t>Data 2</t>
  </si>
  <si>
    <t>Diff</t>
  </si>
  <si>
    <t>Series 1</t>
  </si>
  <si>
    <t>Series 2</t>
  </si>
  <si>
    <t>Sales Funnel Chart Name:</t>
  </si>
  <si>
    <t>TL Chart Name:</t>
  </si>
  <si>
    <t>Green</t>
  </si>
  <si>
    <t>Yellow</t>
  </si>
  <si>
    <t>AV Val.</t>
  </si>
  <si>
    <t>Size 1</t>
  </si>
  <si>
    <t>Size 2</t>
  </si>
  <si>
    <t>Size 3</t>
  </si>
  <si>
    <t>ForeColor</t>
  </si>
  <si>
    <t>Border</t>
  </si>
  <si>
    <t>Off Light</t>
  </si>
  <si>
    <t>Text</t>
  </si>
  <si>
    <t>Color 1</t>
  </si>
  <si>
    <t>Color 2</t>
  </si>
  <si>
    <t>Color 3</t>
  </si>
  <si>
    <t>Model</t>
  </si>
  <si>
    <t>Minim</t>
  </si>
  <si>
    <t>Maxim</t>
  </si>
  <si>
    <t>VarianceActualHorizontal:</t>
  </si>
  <si>
    <t>WaterFallChart Name:</t>
  </si>
  <si>
    <t>Labels</t>
  </si>
  <si>
    <t>Values</t>
  </si>
  <si>
    <t>Cumulative</t>
  </si>
  <si>
    <t>Start - End</t>
  </si>
  <si>
    <t>Before</t>
  </si>
  <si>
    <t>After</t>
  </si>
  <si>
    <t>Data label position</t>
  </si>
  <si>
    <t>MekkoChart Name:</t>
  </si>
  <si>
    <t>RadialBarChart Name:</t>
  </si>
  <si>
    <t>MaxValue</t>
  </si>
  <si>
    <t>Value 1</t>
  </si>
  <si>
    <t>Desc 1</t>
  </si>
  <si>
    <t>v 1</t>
  </si>
  <si>
    <t>i 1</t>
  </si>
  <si>
    <t>Value 2</t>
  </si>
  <si>
    <t>Desc 2</t>
  </si>
  <si>
    <t>v 2</t>
  </si>
  <si>
    <t>i 2</t>
  </si>
  <si>
    <t>Value 3</t>
  </si>
  <si>
    <t>Desc 3</t>
  </si>
  <si>
    <t>v 3</t>
  </si>
  <si>
    <t>i 3</t>
  </si>
  <si>
    <t>Value 4</t>
  </si>
  <si>
    <t>Desc 4</t>
  </si>
  <si>
    <t>v 4</t>
  </si>
  <si>
    <t>i 4</t>
  </si>
  <si>
    <t>Value 5</t>
  </si>
  <si>
    <t>Desc 5</t>
  </si>
  <si>
    <t>v 5</t>
  </si>
  <si>
    <t>i 5</t>
  </si>
  <si>
    <t>Value 6</t>
  </si>
  <si>
    <t>Desc 6</t>
  </si>
  <si>
    <t>v 6</t>
  </si>
  <si>
    <t>i 6</t>
  </si>
  <si>
    <t>Value 7</t>
  </si>
  <si>
    <t>Desc 7</t>
  </si>
  <si>
    <t>v 7</t>
  </si>
  <si>
    <t>i 7</t>
  </si>
  <si>
    <t>Value 8</t>
  </si>
  <si>
    <t>Desc 8</t>
  </si>
  <si>
    <t>v 8</t>
  </si>
  <si>
    <t>i 8</t>
  </si>
  <si>
    <t>Value 9</t>
  </si>
  <si>
    <t>Desc 9</t>
  </si>
  <si>
    <t>v 9</t>
  </si>
  <si>
    <t>i 9</t>
  </si>
  <si>
    <t>Value 10</t>
  </si>
  <si>
    <t>Desc 10</t>
  </si>
  <si>
    <t>v 10</t>
  </si>
  <si>
    <t>i 10</t>
  </si>
  <si>
    <t>Sales Funnel2 Chart Name:</t>
  </si>
  <si>
    <t>Colors</t>
  </si>
  <si>
    <t>DataText</t>
  </si>
  <si>
    <t>DataValue</t>
  </si>
  <si>
    <t>x</t>
  </si>
  <si>
    <t>Label</t>
  </si>
  <si>
    <t>Value</t>
  </si>
  <si>
    <t>Low</t>
  </si>
  <si>
    <t>High</t>
  </si>
  <si>
    <t>x2</t>
  </si>
  <si>
    <t>yLabel</t>
  </si>
  <si>
    <t>yPercent</t>
  </si>
  <si>
    <t>LabelPercent</t>
  </si>
  <si>
    <t>xxx</t>
  </si>
  <si>
    <t>Ring Chart Name:</t>
  </si>
  <si>
    <t>SF2_1</t>
  </si>
  <si>
    <t>BUBBLE</t>
  </si>
  <si>
    <t>Category View</t>
  </si>
  <si>
    <t>Product View</t>
  </si>
  <si>
    <t>Add To Cart</t>
  </si>
  <si>
    <t>FUNNEL OVERALL</t>
  </si>
  <si>
    <t>SALES</t>
  </si>
  <si>
    <t>TOP MARKETING CHANNELS</t>
  </si>
  <si>
    <t>CHANNEL GROUPING</t>
  </si>
  <si>
    <t>CATEGORY</t>
  </si>
  <si>
    <t>PRODUCT</t>
  </si>
  <si>
    <t>CART</t>
  </si>
  <si>
    <t>STEP 1</t>
  </si>
  <si>
    <t>Paid Search</t>
  </si>
  <si>
    <t>Display</t>
  </si>
  <si>
    <t>Affiliates</t>
  </si>
  <si>
    <t>Branding</t>
  </si>
  <si>
    <t>eMail</t>
  </si>
  <si>
    <t>Social Media</t>
  </si>
  <si>
    <t>SEO</t>
  </si>
  <si>
    <t>Direct</t>
  </si>
  <si>
    <t>AUDIENCE</t>
  </si>
  <si>
    <t>Sessions Male</t>
  </si>
  <si>
    <t>Sessions Female</t>
  </si>
  <si>
    <t>RING_1</t>
  </si>
  <si>
    <t>VR_1</t>
  </si>
  <si>
    <t xml:space="preserve"> Male</t>
  </si>
  <si>
    <t xml:space="preserve"> Female</t>
  </si>
  <si>
    <t>Orders</t>
  </si>
  <si>
    <t>SESSIONS DESKTOP</t>
  </si>
  <si>
    <t>SESSIONS MOBILE</t>
  </si>
  <si>
    <t>ORDERS DESKTOP</t>
  </si>
  <si>
    <t>ORDERS MOBILE</t>
  </si>
  <si>
    <t>website.com</t>
  </si>
  <si>
    <t>website.com/landing-page</t>
  </si>
  <si>
    <t>website.com/landing</t>
  </si>
  <si>
    <t>website.com/other-lp</t>
  </si>
  <si>
    <t>website.com/landing-again</t>
  </si>
  <si>
    <t>website.com/here-too</t>
  </si>
  <si>
    <t>website.com/landinghehe</t>
  </si>
  <si>
    <t>website.com/product</t>
  </si>
  <si>
    <t>TOP 10 LANDING PAGES</t>
  </si>
  <si>
    <t>Date range</t>
  </si>
  <si>
    <t>Month</t>
  </si>
  <si>
    <t>Year</t>
  </si>
  <si>
    <t>Month Year</t>
  </si>
  <si>
    <t>Concat date</t>
  </si>
  <si>
    <t>Performance Metrics</t>
  </si>
  <si>
    <t>UK</t>
  </si>
  <si>
    <t>Overall</t>
  </si>
  <si>
    <t>Subscriptions</t>
  </si>
  <si>
    <t>Pages/Session</t>
  </si>
  <si>
    <t>EngRate</t>
  </si>
  <si>
    <t>Likes</t>
  </si>
  <si>
    <t>CategoryView</t>
  </si>
  <si>
    <t>ProductView</t>
  </si>
  <si>
    <t>AddToCart</t>
  </si>
  <si>
    <t>Sales</t>
  </si>
  <si>
    <t>SocialMedia</t>
  </si>
  <si>
    <t>Male</t>
  </si>
  <si>
    <t>Female</t>
  </si>
  <si>
    <t>Desktop</t>
  </si>
  <si>
    <t>Mobile</t>
  </si>
  <si>
    <t>LANDING PAGE</t>
  </si>
  <si>
    <t>Channel</t>
  </si>
  <si>
    <t>Current Month</t>
  </si>
  <si>
    <t>Prev Month</t>
  </si>
  <si>
    <t>MoM</t>
  </si>
  <si>
    <t>DIGITAL ANALYTICS - Monthly KPIs</t>
  </si>
  <si>
    <t>USERS</t>
  </si>
  <si>
    <t>NEW USERS</t>
  </si>
  <si>
    <t>TWITTER FOLLOWERS</t>
  </si>
  <si>
    <t>INSTAGRAM FOLLOWERS</t>
  </si>
  <si>
    <t>FACEBOOK FOLLOWERS</t>
  </si>
  <si>
    <t>SNAPCHAT FOLLOWERS</t>
  </si>
  <si>
    <t>YOUTUBE SUBSCRIBERS</t>
  </si>
  <si>
    <t>REVIEW SCORE</t>
  </si>
  <si>
    <t>Chrome</t>
  </si>
  <si>
    <t>Firefox</t>
  </si>
  <si>
    <t>Edge</t>
  </si>
  <si>
    <t>Internet Explorer</t>
  </si>
  <si>
    <t>Safari</t>
  </si>
  <si>
    <t>TOP 5 BROWSERS</t>
  </si>
  <si>
    <t>MARKETING SPEND</t>
  </si>
  <si>
    <t>CPA</t>
  </si>
  <si>
    <t>PRODUCTS</t>
  </si>
  <si>
    <t>TOP 10 PRODUCTS</t>
  </si>
  <si>
    <t>Fluffy Jacket</t>
  </si>
  <si>
    <t>Fluffy Socks</t>
  </si>
  <si>
    <t>Puffy Toy</t>
  </si>
  <si>
    <t>Teddy Bear</t>
  </si>
  <si>
    <t>Harley Davidson</t>
  </si>
  <si>
    <t>ROI</t>
  </si>
  <si>
    <t>SPEND</t>
  </si>
  <si>
    <t>COS</t>
  </si>
  <si>
    <t>BROWSERS</t>
  </si>
  <si>
    <t>Users</t>
  </si>
  <si>
    <t>NewUsers</t>
  </si>
  <si>
    <t>FacebookFollowers</t>
  </si>
  <si>
    <t>YoutubeSubscribers</t>
  </si>
  <si>
    <t>TwitterFollowers</t>
  </si>
  <si>
    <t>InstagramFollowers</t>
  </si>
  <si>
    <t>SnapchatFollowers</t>
  </si>
  <si>
    <t>Reviews</t>
  </si>
  <si>
    <t>Spend</t>
  </si>
  <si>
    <t>-</t>
  </si>
  <si>
    <t>Step1</t>
  </si>
  <si>
    <t>Day</t>
  </si>
  <si>
    <t>Day Month</t>
  </si>
  <si>
    <t xml:space="preserve">Fluffy Socks		</t>
  </si>
  <si>
    <t xml:space="preserve">Puffy Toy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</si>
</sst>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£&quot;* #,##0.00_);_(&quot;£&quot;* \(#,##0.00\);_(&quot;£&quot;* &quot;-&quot;??_);_(@_)"/>
    <numFmt numFmtId="164" formatCode="#,###,\k"/>
    <numFmt numFmtId="165" formatCode="&quot;£&quot;#,##0.00"/>
    <numFmt numFmtId="166" formatCode="#,###.0,\k"/>
    <numFmt numFmtId="167" formatCode="&quot;£&quot;#,###,\k"/>
    <numFmt numFmtId="168" formatCode="&quot;£&quot;#,##0"/>
    <numFmt numFmtId="169" formatCode="&quot;£&quot;#,###.00,\k"/>
  </numFmts>
  <fonts count="36" x14ac:knownFonts="1">
    <font>
      <sz val="12"/>
      <color theme="1"/>
      <name val="Aptos Narrow"/>
      <family val="2"/>
      <scheme val="minor"/>
    </font>
    <font>
      <b/>
      <sz val="40"/>
      <color theme="0" tint="-4.9989318521683403E-2"/>
      <name val="Calibri"/>
      <family val="2"/>
    </font>
    <font>
      <b/>
      <sz val="17"/>
      <color rgb="FF092140"/>
      <name val="Calibri"/>
      <family val="2"/>
    </font>
    <font>
      <b/>
      <sz val="72"/>
      <color theme="1"/>
      <name val="Aptos Narrow"/>
      <scheme val="minor"/>
    </font>
    <font>
      <sz val="14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name val="Aptos Narrow"/>
      <scheme val="minor"/>
    </font>
    <font>
      <b/>
      <sz val="10"/>
      <name val="Aptos Narrow"/>
      <scheme val="minor"/>
    </font>
    <font>
      <sz val="10"/>
      <color theme="1"/>
      <name val="Segoe UI"/>
      <family val="2"/>
    </font>
    <font>
      <sz val="11"/>
      <color theme="0"/>
      <name val="Aptos Narrow"/>
      <family val="2"/>
      <scheme val="minor"/>
    </font>
    <font>
      <sz val="12"/>
      <color rgb="FFFFFFFF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2"/>
      <color theme="0"/>
      <name val="Aptos Narrow"/>
      <family val="2"/>
      <scheme val="minor"/>
    </font>
    <font>
      <sz val="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252423"/>
      <name val="Aptos Narrow"/>
      <family val="2"/>
      <scheme val="minor"/>
    </font>
    <font>
      <sz val="14"/>
      <color rgb="FF021526"/>
      <name val="Calibri"/>
      <family val="2"/>
    </font>
    <font>
      <b/>
      <sz val="48"/>
      <color rgb="FF021526"/>
      <name val="Aptos Narrow"/>
      <scheme val="minor"/>
    </font>
    <font>
      <b/>
      <sz val="36"/>
      <color rgb="FF021526"/>
      <name val="Aptos Narrow"/>
      <scheme val="minor"/>
    </font>
    <font>
      <sz val="12"/>
      <color rgb="FF021526"/>
      <name val="Aptos Narrow"/>
      <family val="2"/>
      <scheme val="minor"/>
    </font>
    <font>
      <b/>
      <sz val="72"/>
      <color rgb="FF021526"/>
      <name val="Aptos Narrow"/>
      <scheme val="minor"/>
    </font>
    <font>
      <sz val="12"/>
      <color rgb="FF021526"/>
      <name val="Aptos Narrow"/>
      <scheme val="minor"/>
    </font>
    <font>
      <b/>
      <sz val="17"/>
      <color rgb="FF021526"/>
      <name val="Calibri"/>
      <family val="2"/>
    </font>
    <font>
      <b/>
      <sz val="14"/>
      <color rgb="FF021526"/>
      <name val="Calibri"/>
      <family val="2"/>
    </font>
    <font>
      <b/>
      <sz val="12"/>
      <color rgb="FF021526"/>
      <name val="Calibri"/>
      <family val="2"/>
    </font>
    <font>
      <sz val="16"/>
      <color rgb="FF021526"/>
      <name val="Calibri"/>
      <family val="2"/>
    </font>
    <font>
      <sz val="14"/>
      <color rgb="FF011526"/>
      <name val="Calibri"/>
      <family val="2"/>
    </font>
    <font>
      <sz val="12"/>
      <color rgb="FF011526"/>
      <name val="Aptos Narrow"/>
      <family val="2"/>
      <scheme val="minor"/>
    </font>
    <font>
      <b/>
      <sz val="72"/>
      <color rgb="FF011526"/>
      <name val="Aptos Narrow"/>
      <scheme val="minor"/>
    </font>
    <font>
      <b/>
      <sz val="36"/>
      <color rgb="FF011526"/>
      <name val="Aptos Narrow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DDBC7"/>
        <bgColor indexed="64"/>
      </patternFill>
    </fill>
    <fill>
      <patternFill patternType="solid">
        <fgColor rgb="FFD6604D"/>
        <bgColor indexed="64"/>
      </patternFill>
    </fill>
    <fill>
      <patternFill patternType="solid">
        <fgColor rgb="FFFDAE61"/>
        <bgColor indexed="64"/>
      </patternFill>
    </fill>
    <fill>
      <patternFill patternType="solid">
        <fgColor rgb="FFF7BA9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C5DE"/>
        <bgColor indexed="64"/>
      </patternFill>
    </fill>
    <fill>
      <patternFill patternType="solid">
        <fgColor rgb="FF4393C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C7EA4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5DC"/>
        <bgColor indexed="64"/>
      </patternFill>
    </fill>
    <fill>
      <patternFill patternType="solid">
        <fgColor rgb="FF191C24"/>
        <bgColor indexed="64"/>
      </patternFill>
    </fill>
    <fill>
      <patternFill patternType="solid">
        <fgColor rgb="FF021526"/>
        <bgColor indexed="64"/>
      </patternFill>
    </fill>
    <fill>
      <patternFill patternType="solid">
        <fgColor rgb="FF0115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theme="0" tint="-0.34998626667073579"/>
      </left>
      <right style="mediumDashed">
        <color rgb="FF00B05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</borders>
  <cellStyleXfs count="5">
    <xf numFmtId="0" fontId="0" fillId="0" borderId="0"/>
    <xf numFmtId="0" fontId="6" fillId="0" borderId="0"/>
    <xf numFmtId="0" fontId="14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20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6" fillId="0" borderId="0" xfId="0" applyFont="1"/>
    <xf numFmtId="0" fontId="7" fillId="6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7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6" fillId="0" borderId="0" xfId="0" applyNumberFormat="1" applyFont="1"/>
    <xf numFmtId="0" fontId="11" fillId="8" borderId="0" xfId="0" applyFont="1" applyFill="1" applyAlignment="1">
      <alignment horizontal="center"/>
    </xf>
    <xf numFmtId="9" fontId="6" fillId="0" borderId="0" xfId="0" applyNumberFormat="1" applyFont="1" applyAlignment="1">
      <alignment horizontal="center"/>
    </xf>
    <xf numFmtId="0" fontId="11" fillId="16" borderId="0" xfId="0" applyFont="1" applyFill="1" applyAlignment="1">
      <alignment horizontal="center"/>
    </xf>
    <xf numFmtId="0" fontId="11" fillId="17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1" fillId="18" borderId="0" xfId="0" applyFont="1" applyFill="1" applyAlignment="1">
      <alignment horizontal="center"/>
    </xf>
    <xf numFmtId="0" fontId="12" fillId="10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19" borderId="0" xfId="0" applyFont="1" applyFill="1" applyAlignment="1">
      <alignment horizontal="center" vertical="center"/>
    </xf>
    <xf numFmtId="0" fontId="13" fillId="20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0" fontId="12" fillId="15" borderId="0" xfId="0" applyFont="1" applyFill="1" applyAlignment="1">
      <alignment horizontal="center" vertical="center"/>
    </xf>
    <xf numFmtId="2" fontId="10" fillId="0" borderId="9" xfId="1" applyNumberFormat="1" applyFont="1" applyBorder="1" applyAlignment="1">
      <alignment horizontal="center" vertical="center"/>
    </xf>
    <xf numFmtId="2" fontId="10" fillId="11" borderId="9" xfId="1" applyNumberFormat="1" applyFont="1" applyFill="1" applyBorder="1" applyAlignment="1">
      <alignment horizontal="center" vertical="center"/>
    </xf>
    <xf numFmtId="2" fontId="10" fillId="12" borderId="9" xfId="1" applyNumberFormat="1" applyFont="1" applyFill="1" applyBorder="1" applyAlignment="1">
      <alignment horizontal="center" vertical="center"/>
    </xf>
    <xf numFmtId="2" fontId="10" fillId="9" borderId="9" xfId="1" applyNumberFormat="1" applyFont="1" applyFill="1" applyBorder="1" applyAlignment="1">
      <alignment horizontal="center" vertical="center"/>
    </xf>
    <xf numFmtId="2" fontId="10" fillId="7" borderId="9" xfId="1" applyNumberFormat="1" applyFont="1" applyFill="1" applyBorder="1" applyAlignment="1">
      <alignment horizontal="center" vertical="center"/>
    </xf>
    <xf numFmtId="2" fontId="10" fillId="13" borderId="9" xfId="1" applyNumberFormat="1" applyFont="1" applyFill="1" applyBorder="1" applyAlignment="1">
      <alignment horizontal="center" vertical="center"/>
    </xf>
    <xf numFmtId="2" fontId="13" fillId="19" borderId="0" xfId="0" applyNumberFormat="1" applyFont="1" applyFill="1" applyAlignment="1">
      <alignment horizontal="center" vertical="center"/>
    </xf>
    <xf numFmtId="2" fontId="13" fillId="11" borderId="0" xfId="0" applyNumberFormat="1" applyFont="1" applyFill="1" applyAlignment="1">
      <alignment horizontal="center" vertical="center"/>
    </xf>
    <xf numFmtId="2" fontId="13" fillId="12" borderId="0" xfId="0" applyNumberFormat="1" applyFont="1" applyFill="1" applyAlignment="1">
      <alignment horizontal="center" vertical="center"/>
    </xf>
    <xf numFmtId="2" fontId="13" fillId="9" borderId="0" xfId="0" applyNumberFormat="1" applyFont="1" applyFill="1" applyAlignment="1">
      <alignment horizontal="center" vertical="center"/>
    </xf>
    <xf numFmtId="2" fontId="13" fillId="20" borderId="0" xfId="0" applyNumberFormat="1" applyFont="1" applyFill="1" applyAlignment="1">
      <alignment horizontal="center" vertical="center"/>
    </xf>
    <xf numFmtId="9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5" fillId="0" borderId="0" xfId="0" applyFont="1"/>
    <xf numFmtId="15" fontId="15" fillId="0" borderId="0" xfId="0" applyNumberFormat="1" applyFont="1"/>
    <xf numFmtId="1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21" borderId="0" xfId="0" applyFill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1" fontId="0" fillId="0" borderId="0" xfId="0" applyNumberFormat="1"/>
    <xf numFmtId="0" fontId="18" fillId="0" borderId="0" xfId="0" applyFont="1" applyAlignment="1">
      <alignment horizontal="center" vertical="center"/>
    </xf>
    <xf numFmtId="17" fontId="19" fillId="22" borderId="0" xfId="0" applyNumberFormat="1" applyFont="1" applyFill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17" fontId="19" fillId="0" borderId="0" xfId="0" applyNumberFormat="1" applyFont="1" applyAlignment="1">
      <alignment horizontal="center" vertical="center"/>
    </xf>
    <xf numFmtId="0" fontId="0" fillId="0" borderId="10" xfId="0" applyBorder="1"/>
    <xf numFmtId="0" fontId="0" fillId="0" borderId="2" xfId="0" applyBorder="1"/>
    <xf numFmtId="0" fontId="21" fillId="0" borderId="14" xfId="0" applyFont="1" applyBorder="1"/>
    <xf numFmtId="0" fontId="21" fillId="0" borderId="0" xfId="0" applyFont="1"/>
    <xf numFmtId="0" fontId="21" fillId="0" borderId="5" xfId="0" applyFont="1" applyBorder="1"/>
    <xf numFmtId="0" fontId="21" fillId="7" borderId="0" xfId="0" applyFont="1" applyFill="1"/>
    <xf numFmtId="0" fontId="21" fillId="7" borderId="0" xfId="0" applyFont="1" applyFill="1" applyAlignment="1">
      <alignment horizontal="center" vertical="center"/>
    </xf>
    <xf numFmtId="0" fontId="21" fillId="7" borderId="0" xfId="0" applyFont="1" applyFill="1" applyAlignment="1">
      <alignment horizontal="center" vertical="center" wrapText="1"/>
    </xf>
    <xf numFmtId="0" fontId="21" fillId="7" borderId="6" xfId="0" applyFont="1" applyFill="1" applyBorder="1" applyAlignment="1">
      <alignment horizontal="center"/>
    </xf>
    <xf numFmtId="0" fontId="0" fillId="0" borderId="5" xfId="0" applyBorder="1" applyAlignment="1">
      <alignment horizontal="left" vertical="center" indent="2"/>
    </xf>
    <xf numFmtId="0" fontId="17" fillId="25" borderId="0" xfId="0" applyFont="1" applyFill="1" applyAlignment="1">
      <alignment horizontal="left" vertical="center" indent="1"/>
    </xf>
    <xf numFmtId="0" fontId="22" fillId="0" borderId="0" xfId="0" applyFont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165" fontId="24" fillId="0" borderId="0" xfId="0" applyNumberFormat="1" applyFont="1" applyAlignment="1">
      <alignment vertical="center" wrapText="1"/>
    </xf>
    <xf numFmtId="9" fontId="26" fillId="0" borderId="0" xfId="0" applyNumberFormat="1" applyFont="1" applyAlignment="1">
      <alignment vertical="center" wrapText="1"/>
    </xf>
    <xf numFmtId="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25" fillId="0" borderId="0" xfId="0" applyFont="1"/>
    <xf numFmtId="0" fontId="25" fillId="0" borderId="6" xfId="0" applyFont="1" applyBorder="1"/>
    <xf numFmtId="0" fontId="25" fillId="23" borderId="0" xfId="0" applyFont="1" applyFill="1" applyAlignment="1">
      <alignment horizontal="center" vertical="center"/>
    </xf>
    <xf numFmtId="0" fontId="25" fillId="23" borderId="0" xfId="0" applyFont="1" applyFill="1" applyAlignment="1">
      <alignment horizontal="center" vertical="center" wrapText="1"/>
    </xf>
    <xf numFmtId="0" fontId="25" fillId="7" borderId="0" xfId="0" applyFont="1" applyFill="1"/>
    <xf numFmtId="0" fontId="25" fillId="7" borderId="0" xfId="0" applyFont="1" applyFill="1" applyAlignment="1">
      <alignment horizontal="center" vertical="center"/>
    </xf>
    <xf numFmtId="0" fontId="25" fillId="7" borderId="0" xfId="0" applyFont="1" applyFill="1" applyAlignment="1">
      <alignment horizontal="center" vertical="center" wrapText="1"/>
    </xf>
    <xf numFmtId="0" fontId="25" fillId="0" borderId="14" xfId="0" applyFont="1" applyBorder="1"/>
    <xf numFmtId="0" fontId="25" fillId="0" borderId="13" xfId="0" applyFont="1" applyBorder="1"/>
    <xf numFmtId="0" fontId="25" fillId="23" borderId="0" xfId="0" applyFont="1" applyFill="1" applyAlignment="1">
      <alignment horizontal="center"/>
    </xf>
    <xf numFmtId="168" fontId="25" fillId="23" borderId="0" xfId="0" applyNumberFormat="1" applyFont="1" applyFill="1" applyAlignment="1">
      <alignment horizontal="center" vertical="center" wrapText="1"/>
    </xf>
    <xf numFmtId="0" fontId="25" fillId="0" borderId="2" xfId="0" applyFont="1" applyBorder="1"/>
    <xf numFmtId="0" fontId="25" fillId="0" borderId="3" xfId="0" applyFont="1" applyBorder="1"/>
    <xf numFmtId="0" fontId="25" fillId="0" borderId="4" xfId="0" applyFont="1" applyBorder="1"/>
    <xf numFmtId="0" fontId="25" fillId="0" borderId="5" xfId="0" applyFont="1" applyBorder="1"/>
    <xf numFmtId="0" fontId="25" fillId="0" borderId="7" xfId="0" applyFont="1" applyBorder="1"/>
    <xf numFmtId="0" fontId="25" fillId="0" borderId="1" xfId="0" applyFont="1" applyBorder="1"/>
    <xf numFmtId="0" fontId="25" fillId="0" borderId="8" xfId="0" applyFont="1" applyBorder="1"/>
    <xf numFmtId="9" fontId="16" fillId="0" borderId="0" xfId="3" applyFont="1" applyAlignment="1">
      <alignment horizontal="center" vertical="center"/>
    </xf>
    <xf numFmtId="9" fontId="0" fillId="21" borderId="0" xfId="3" applyFont="1" applyFill="1" applyAlignment="1">
      <alignment horizontal="left" vertical="center" indent="1"/>
    </xf>
    <xf numFmtId="9" fontId="16" fillId="0" borderId="0" xfId="3" applyFont="1" applyAlignment="1">
      <alignment horizontal="left" vertical="center" indent="1"/>
    </xf>
    <xf numFmtId="9" fontId="0" fillId="0" borderId="0" xfId="3" applyFont="1"/>
    <xf numFmtId="2" fontId="0" fillId="0" borderId="0" xfId="3" applyNumberFormat="1" applyFont="1"/>
    <xf numFmtId="1" fontId="0" fillId="0" borderId="0" xfId="3" applyNumberFormat="1" applyFont="1"/>
    <xf numFmtId="0" fontId="1" fillId="25" borderId="0" xfId="0" applyFont="1" applyFill="1" applyAlignment="1">
      <alignment vertical="center" wrapText="1"/>
    </xf>
    <xf numFmtId="0" fontId="17" fillId="25" borderId="0" xfId="0" applyFont="1" applyFill="1" applyAlignment="1">
      <alignment horizontal="right" indent="1"/>
    </xf>
    <xf numFmtId="1" fontId="25" fillId="23" borderId="0" xfId="0" applyNumberFormat="1" applyFont="1" applyFill="1" applyAlignment="1">
      <alignment horizontal="center" vertical="center"/>
    </xf>
    <xf numFmtId="1" fontId="25" fillId="23" borderId="14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center" vertical="center"/>
    </xf>
    <xf numFmtId="0" fontId="33" fillId="0" borderId="0" xfId="0" applyFont="1"/>
    <xf numFmtId="0" fontId="1" fillId="26" borderId="0" xfId="0" applyFont="1" applyFill="1" applyAlignment="1">
      <alignment vertical="center" wrapText="1"/>
    </xf>
    <xf numFmtId="0" fontId="4" fillId="25" borderId="3" xfId="0" applyFont="1" applyFill="1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25" fillId="7" borderId="14" xfId="0" applyFont="1" applyFill="1" applyBorder="1"/>
    <xf numFmtId="0" fontId="25" fillId="23" borderId="14" xfId="0" applyFont="1" applyFill="1" applyBorder="1" applyAlignment="1">
      <alignment horizontal="center" vertical="center"/>
    </xf>
    <xf numFmtId="0" fontId="25" fillId="23" borderId="14" xfId="0" applyFont="1" applyFill="1" applyBorder="1" applyAlignment="1">
      <alignment horizontal="center"/>
    </xf>
    <xf numFmtId="0" fontId="25" fillId="7" borderId="14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13" fillId="0" borderId="0" xfId="0" applyFont="1" applyAlignment="1">
      <alignment horizontal="center" vertical="center"/>
    </xf>
    <xf numFmtId="17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 indent="2"/>
    </xf>
    <xf numFmtId="0" fontId="15" fillId="0" borderId="0" xfId="0" applyFont="1" applyAlignment="1">
      <alignment horizontal="right" indent="2"/>
    </xf>
    <xf numFmtId="15" fontId="15" fillId="0" borderId="0" xfId="0" applyNumberFormat="1" applyFont="1" applyAlignment="1">
      <alignment horizontal="right" indent="2"/>
    </xf>
    <xf numFmtId="0" fontId="0" fillId="0" borderId="0" xfId="0" applyAlignment="1">
      <alignment horizontal="right" indent="2"/>
    </xf>
    <xf numFmtId="9" fontId="16" fillId="0" borderId="0" xfId="3" applyFont="1" applyAlignment="1">
      <alignment horizontal="right" vertical="center" indent="2"/>
    </xf>
    <xf numFmtId="1" fontId="25" fillId="23" borderId="0" xfId="0" applyNumberFormat="1" applyFont="1" applyFill="1" applyAlignment="1">
      <alignment horizontal="center"/>
    </xf>
    <xf numFmtId="1" fontId="25" fillId="23" borderId="0" xfId="4" applyNumberFormat="1" applyFont="1" applyFill="1" applyAlignment="1">
      <alignment horizontal="center" vertical="center"/>
    </xf>
    <xf numFmtId="168" fontId="25" fillId="23" borderId="0" xfId="4" applyNumberFormat="1" applyFont="1" applyFill="1" applyAlignment="1">
      <alignment horizontal="center" vertical="center"/>
    </xf>
    <xf numFmtId="165" fontId="25" fillId="23" borderId="14" xfId="0" applyNumberFormat="1" applyFont="1" applyFill="1" applyBorder="1" applyAlignment="1">
      <alignment horizontal="center" vertical="center" wrapText="1"/>
    </xf>
    <xf numFmtId="1" fontId="25" fillId="23" borderId="0" xfId="0" applyNumberFormat="1" applyFont="1" applyFill="1" applyAlignment="1">
      <alignment horizontal="center" vertical="center" wrapText="1"/>
    </xf>
    <xf numFmtId="0" fontId="25" fillId="23" borderId="0" xfId="0" applyFont="1" applyFill="1" applyAlignment="1">
      <alignment horizontal="left" wrapText="1" indent="2"/>
    </xf>
    <xf numFmtId="0" fontId="25" fillId="23" borderId="0" xfId="0" applyFont="1" applyFill="1" applyAlignment="1">
      <alignment horizontal="left" indent="2"/>
    </xf>
    <xf numFmtId="0" fontId="30" fillId="7" borderId="0" xfId="0" applyFont="1" applyFill="1" applyAlignment="1">
      <alignment horizontal="center" vertical="center"/>
    </xf>
    <xf numFmtId="0" fontId="4" fillId="25" borderId="10" xfId="0" applyFont="1" applyFill="1" applyBorder="1" applyAlignment="1">
      <alignment horizontal="left" vertical="center" wrapText="1" indent="1"/>
    </xf>
    <xf numFmtId="0" fontId="4" fillId="25" borderId="11" xfId="0" applyFont="1" applyFill="1" applyBorder="1" applyAlignment="1">
      <alignment horizontal="left" vertical="center" wrapText="1" indent="1"/>
    </xf>
    <xf numFmtId="0" fontId="29" fillId="7" borderId="0" xfId="0" applyFont="1" applyFill="1" applyAlignment="1">
      <alignment horizontal="left" vertical="center" wrapText="1" indent="2"/>
    </xf>
    <xf numFmtId="0" fontId="30" fillId="7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 wrapText="1"/>
    </xf>
    <xf numFmtId="167" fontId="34" fillId="7" borderId="0" xfId="0" applyNumberFormat="1" applyFont="1" applyFill="1" applyAlignment="1">
      <alignment horizontal="center" vertical="center" wrapText="1"/>
    </xf>
    <xf numFmtId="10" fontId="33" fillId="7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65" fontId="35" fillId="7" borderId="0" xfId="0" applyNumberFormat="1" applyFont="1" applyFill="1" applyAlignment="1">
      <alignment horizontal="center" vertical="center" wrapText="1"/>
    </xf>
    <xf numFmtId="10" fontId="33" fillId="0" borderId="0" xfId="0" applyNumberFormat="1" applyFont="1" applyAlignment="1">
      <alignment horizontal="center" vertical="center" wrapText="1"/>
    </xf>
    <xf numFmtId="0" fontId="30" fillId="7" borderId="14" xfId="0" applyFont="1" applyFill="1" applyBorder="1" applyAlignment="1">
      <alignment horizontal="center" vertical="center"/>
    </xf>
    <xf numFmtId="0" fontId="28" fillId="7" borderId="0" xfId="0" applyFont="1" applyFill="1" applyAlignment="1">
      <alignment horizontal="left" vertical="center" wrapText="1" indent="2"/>
    </xf>
    <xf numFmtId="0" fontId="25" fillId="7" borderId="0" xfId="0" applyFont="1" applyFill="1" applyAlignment="1">
      <alignment horizontal="left" indent="2"/>
    </xf>
    <xf numFmtId="0" fontId="21" fillId="7" borderId="0" xfId="0" applyFont="1" applyFill="1" applyAlignment="1">
      <alignment horizontal="left" indent="2"/>
    </xf>
    <xf numFmtId="10" fontId="25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164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9" fontId="23" fillId="0" borderId="0" xfId="3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6" fontId="23" fillId="0" borderId="0" xfId="0" applyNumberFormat="1" applyFont="1" applyAlignment="1">
      <alignment horizontal="center" vertical="center" wrapText="1"/>
    </xf>
    <xf numFmtId="9" fontId="23" fillId="0" borderId="0" xfId="0" applyNumberFormat="1" applyFont="1" applyAlignment="1">
      <alignment horizontal="center" vertical="center" wrapText="1"/>
    </xf>
    <xf numFmtId="20" fontId="23" fillId="7" borderId="0" xfId="0" applyNumberFormat="1" applyFont="1" applyFill="1" applyAlignment="1">
      <alignment horizontal="center" vertical="center" wrapText="1"/>
    </xf>
    <xf numFmtId="0" fontId="23" fillId="7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164" fontId="23" fillId="7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 indent="2"/>
    </xf>
    <xf numFmtId="0" fontId="29" fillId="0" borderId="0" xfId="0" applyFont="1" applyAlignment="1">
      <alignment horizontal="left" vertical="center" wrapText="1" indent="2"/>
    </xf>
    <xf numFmtId="10" fontId="27" fillId="0" borderId="0" xfId="0" applyNumberFormat="1" applyFont="1" applyAlignment="1">
      <alignment horizontal="center" vertical="top" wrapText="1"/>
    </xf>
    <xf numFmtId="0" fontId="1" fillId="26" borderId="0" xfId="0" applyFont="1" applyFill="1" applyAlignment="1">
      <alignment horizontal="center" vertical="center" wrapText="1"/>
    </xf>
    <xf numFmtId="0" fontId="4" fillId="25" borderId="2" xfId="0" applyFont="1" applyFill="1" applyBorder="1" applyAlignment="1">
      <alignment horizontal="left" vertical="center" wrapText="1" indent="2"/>
    </xf>
    <xf numFmtId="0" fontId="4" fillId="25" borderId="3" xfId="0" applyFont="1" applyFill="1" applyBorder="1" applyAlignment="1">
      <alignment horizontal="left" vertical="center" wrapText="1" indent="2"/>
    </xf>
    <xf numFmtId="0" fontId="4" fillId="24" borderId="2" xfId="0" applyFont="1" applyFill="1" applyBorder="1" applyAlignment="1">
      <alignment horizontal="left" vertical="center" wrapText="1" indent="1"/>
    </xf>
    <xf numFmtId="0" fontId="4" fillId="24" borderId="3" xfId="0" applyFont="1" applyFill="1" applyBorder="1" applyAlignment="1">
      <alignment horizontal="left" vertical="center" wrapText="1" indent="1"/>
    </xf>
    <xf numFmtId="0" fontId="23" fillId="0" borderId="0" xfId="0" applyFont="1" applyAlignment="1">
      <alignment horizontal="center" vertical="center" wrapText="1"/>
    </xf>
  </cellXfs>
  <cellStyles count="5">
    <cellStyle name="Currency" xfId="4" builtinId="4"/>
    <cellStyle name="Normal" xfId="0" builtinId="0"/>
    <cellStyle name="Normal 2" xfId="1" xr:uid="{CD3922CD-C50A-FD42-A60E-E5982BC795E0}"/>
    <cellStyle name="Normal 4" xfId="2" xr:uid="{F0E9687B-4A49-BE43-9C31-48D8F97E09D3}"/>
    <cellStyle name="Per cent" xfId="3" builtinId="5"/>
  </cellStyles>
  <dxfs count="0"/>
  <tableStyles count="0" defaultTableStyle="TableStyleMedium2" defaultPivotStyle="PivotStyleLight16"/>
  <colors>
    <mruColors>
      <color rgb="FF011526"/>
      <color rgb="FFAF1763"/>
      <color rgb="FF252423"/>
      <color rgb="FF4B49AC"/>
      <color rgb="FF021526"/>
      <color rgb="FF191C24"/>
      <color rgb="FF58508D"/>
      <color rgb="FFF5F5DC"/>
      <color rgb="FFFF6361"/>
      <color rgb="FF003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400651739136512E-2"/>
          <c:y val="1.5805808461834599E-2"/>
          <c:w val="0.95683025412231992"/>
          <c:h val="0.75367133210774551"/>
        </c:manualLayout>
      </c:layout>
      <c:lineChart>
        <c:grouping val="standard"/>
        <c:varyColors val="0"/>
        <c:ser>
          <c:idx val="0"/>
          <c:order val="0"/>
          <c:tx>
            <c:strRef>
              <c:f>Charts!$B$3</c:f>
              <c:strCache>
                <c:ptCount val="1"/>
                <c:pt idx="0">
                  <c:v>Sessions 30 Days</c:v>
                </c:pt>
              </c:strCache>
            </c:strRef>
          </c:tx>
          <c:spPr>
            <a:ln w="50800" cap="rnd" cmpd="dbl">
              <a:solidFill>
                <a:srgbClr val="AF1763"/>
              </a:solidFill>
              <a:round/>
            </a:ln>
            <a:effectLst/>
          </c:spPr>
          <c:marker>
            <c:symbol val="none"/>
          </c:marker>
          <c:cat>
            <c:numRef>
              <c:f>Charts!$C$2:$AF$2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Charts!$C$3:$AF$3</c:f>
              <c:numCache>
                <c:formatCode>General</c:formatCode>
                <c:ptCount val="30"/>
                <c:pt idx="0">
                  <c:v>34997</c:v>
                </c:pt>
                <c:pt idx="1">
                  <c:v>34421</c:v>
                </c:pt>
                <c:pt idx="2">
                  <c:v>34248</c:v>
                </c:pt>
                <c:pt idx="3">
                  <c:v>33179</c:v>
                </c:pt>
                <c:pt idx="4">
                  <c:v>34375</c:v>
                </c:pt>
                <c:pt idx="5">
                  <c:v>32480</c:v>
                </c:pt>
                <c:pt idx="6">
                  <c:v>33022</c:v>
                </c:pt>
                <c:pt idx="7">
                  <c:v>34548</c:v>
                </c:pt>
                <c:pt idx="8">
                  <c:v>33721</c:v>
                </c:pt>
                <c:pt idx="9">
                  <c:v>32232</c:v>
                </c:pt>
                <c:pt idx="10">
                  <c:v>31076</c:v>
                </c:pt>
                <c:pt idx="11">
                  <c:v>32289</c:v>
                </c:pt>
                <c:pt idx="12">
                  <c:v>34409</c:v>
                </c:pt>
                <c:pt idx="13">
                  <c:v>32285</c:v>
                </c:pt>
                <c:pt idx="14">
                  <c:v>31650</c:v>
                </c:pt>
                <c:pt idx="15">
                  <c:v>34956</c:v>
                </c:pt>
                <c:pt idx="16">
                  <c:v>31431</c:v>
                </c:pt>
                <c:pt idx="17">
                  <c:v>33623</c:v>
                </c:pt>
                <c:pt idx="18">
                  <c:v>32093</c:v>
                </c:pt>
                <c:pt idx="19">
                  <c:v>32418</c:v>
                </c:pt>
                <c:pt idx="20">
                  <c:v>33385</c:v>
                </c:pt>
                <c:pt idx="21">
                  <c:v>34474</c:v>
                </c:pt>
                <c:pt idx="22">
                  <c:v>32523</c:v>
                </c:pt>
                <c:pt idx="23">
                  <c:v>31521</c:v>
                </c:pt>
                <c:pt idx="24">
                  <c:v>34047</c:v>
                </c:pt>
                <c:pt idx="25">
                  <c:v>33841</c:v>
                </c:pt>
                <c:pt idx="26">
                  <c:v>31227</c:v>
                </c:pt>
                <c:pt idx="27">
                  <c:v>34123</c:v>
                </c:pt>
                <c:pt idx="28">
                  <c:v>34947</c:v>
                </c:pt>
                <c:pt idx="29">
                  <c:v>31729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F-EC45-A729-3F3E862BB974}"/>
            </c:ext>
          </c:extLst>
        </c:ser>
        <c:ser>
          <c:idx val="1"/>
          <c:order val="1"/>
          <c:tx>
            <c:strRef>
              <c:f>Charts!$B$4</c:f>
              <c:strCache>
                <c:ptCount val="1"/>
                <c:pt idx="0">
                  <c:v>Sessions prior</c:v>
                </c:pt>
              </c:strCache>
            </c:strRef>
          </c:tx>
          <c:spPr>
            <a:ln w="38100" cap="rnd" cmpd="dbl">
              <a:solidFill>
                <a:srgbClr val="191C24"/>
              </a:solidFill>
              <a:round/>
            </a:ln>
            <a:effectLst/>
          </c:spPr>
          <c:marker>
            <c:symbol val="none"/>
          </c:marker>
          <c:cat>
            <c:numRef>
              <c:f>Charts!$C$2:$AF$2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Charts!$C$4:$AF$4</c:f>
              <c:numCache>
                <c:formatCode>General</c:formatCode>
                <c:ptCount val="30"/>
                <c:pt idx="0">
                  <c:v>31527</c:v>
                </c:pt>
                <c:pt idx="1">
                  <c:v>31899</c:v>
                </c:pt>
                <c:pt idx="2">
                  <c:v>30371</c:v>
                </c:pt>
                <c:pt idx="3">
                  <c:v>31784</c:v>
                </c:pt>
                <c:pt idx="4">
                  <c:v>30575</c:v>
                </c:pt>
                <c:pt idx="5">
                  <c:v>31892</c:v>
                </c:pt>
                <c:pt idx="6">
                  <c:v>31215</c:v>
                </c:pt>
                <c:pt idx="7">
                  <c:v>30161</c:v>
                </c:pt>
                <c:pt idx="8">
                  <c:v>31363</c:v>
                </c:pt>
                <c:pt idx="9">
                  <c:v>30733</c:v>
                </c:pt>
                <c:pt idx="10">
                  <c:v>31590</c:v>
                </c:pt>
                <c:pt idx="11">
                  <c:v>31745</c:v>
                </c:pt>
                <c:pt idx="12">
                  <c:v>30517</c:v>
                </c:pt>
                <c:pt idx="13">
                  <c:v>30164</c:v>
                </c:pt>
                <c:pt idx="14">
                  <c:v>30933</c:v>
                </c:pt>
                <c:pt idx="15">
                  <c:v>31611</c:v>
                </c:pt>
                <c:pt idx="16">
                  <c:v>31711</c:v>
                </c:pt>
                <c:pt idx="17">
                  <c:v>31376</c:v>
                </c:pt>
                <c:pt idx="18">
                  <c:v>31839</c:v>
                </c:pt>
                <c:pt idx="19">
                  <c:v>31051</c:v>
                </c:pt>
                <c:pt idx="20">
                  <c:v>31642</c:v>
                </c:pt>
                <c:pt idx="21">
                  <c:v>31653</c:v>
                </c:pt>
                <c:pt idx="22">
                  <c:v>31427</c:v>
                </c:pt>
                <c:pt idx="23">
                  <c:v>31813</c:v>
                </c:pt>
                <c:pt idx="24">
                  <c:v>30023</c:v>
                </c:pt>
                <c:pt idx="25">
                  <c:v>31697</c:v>
                </c:pt>
                <c:pt idx="26">
                  <c:v>31514</c:v>
                </c:pt>
                <c:pt idx="27">
                  <c:v>31899</c:v>
                </c:pt>
                <c:pt idx="28">
                  <c:v>30426</c:v>
                </c:pt>
                <c:pt idx="29">
                  <c:v>30976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F-EC45-A729-3F3E862BB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6626016"/>
        <c:axId val="836614288"/>
      </c:lineChart>
      <c:catAx>
        <c:axId val="83662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14288"/>
        <c:crosses val="autoZero"/>
        <c:auto val="1"/>
        <c:lblAlgn val="ctr"/>
        <c:lblOffset val="100"/>
        <c:noMultiLvlLbl val="0"/>
      </c:catAx>
      <c:valAx>
        <c:axId val="836614288"/>
        <c:scaling>
          <c:orientation val="minMax"/>
          <c:min val="25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2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15013798516344E-2"/>
          <c:y val="1.4364591956567781E-2"/>
          <c:w val="0.94040620806643538"/>
          <c:h val="0.815208527959428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Charts!$B$63</c:f>
              <c:strCache>
                <c:ptCount val="1"/>
                <c:pt idx="0">
                  <c:v>Sessions</c:v>
                </c:pt>
              </c:strCache>
            </c:strRef>
          </c:tx>
          <c:spPr>
            <a:solidFill>
              <a:srgbClr val="191C2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Charts!$C$62:$D$62</c:f>
              <c:strCache>
                <c:ptCount val="2"/>
                <c:pt idx="0">
                  <c:v> Male</c:v>
                </c:pt>
                <c:pt idx="1">
                  <c:v> Female</c:v>
                </c:pt>
              </c:strCache>
            </c:strRef>
          </c:cat>
          <c:val>
            <c:numRef>
              <c:f>Charts!$C$63:$D$63</c:f>
              <c:numCache>
                <c:formatCode>0%</c:formatCode>
                <c:ptCount val="2"/>
                <c:pt idx="0">
                  <c:v>0.54</c:v>
                </c:pt>
                <c:pt idx="1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7-BA4A-AAD4-9179591680B7}"/>
            </c:ext>
          </c:extLst>
        </c:ser>
        <c:ser>
          <c:idx val="1"/>
          <c:order val="1"/>
          <c:tx>
            <c:strRef>
              <c:f>Charts!$B$64</c:f>
              <c:strCache>
                <c:ptCount val="1"/>
                <c:pt idx="0">
                  <c:v>Orders</c:v>
                </c:pt>
              </c:strCache>
            </c:strRef>
          </c:tx>
          <c:spPr>
            <a:solidFill>
              <a:srgbClr val="AF1763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Charts!$C$62:$D$62</c:f>
              <c:strCache>
                <c:ptCount val="2"/>
                <c:pt idx="0">
                  <c:v> Male</c:v>
                </c:pt>
                <c:pt idx="1">
                  <c:v> Female</c:v>
                </c:pt>
              </c:strCache>
            </c:strRef>
          </c:cat>
          <c:val>
            <c:numRef>
              <c:f>Charts!$C$64:$D$64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87-BA4A-AAD4-9179591680B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86206576"/>
        <c:axId val="1586203584"/>
      </c:barChart>
      <c:catAx>
        <c:axId val="158620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6203584"/>
        <c:crosses val="autoZero"/>
        <c:auto val="1"/>
        <c:lblAlgn val="ctr"/>
        <c:lblOffset val="100"/>
        <c:noMultiLvlLbl val="0"/>
      </c:catAx>
      <c:valAx>
        <c:axId val="15862035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620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3814163389791203E-3"/>
          <c:y val="5.0666665602799674E-3"/>
          <c:w val="0.95879960849869295"/>
          <c:h val="0.92572670678527336"/>
        </c:manualLayout>
      </c:layout>
      <c:areaChart>
        <c:grouping val="standard"/>
        <c:varyColors val="0"/>
        <c:ser>
          <c:idx val="0"/>
          <c:order val="0"/>
          <c:tx>
            <c:v>Section6</c:v>
          </c:tx>
          <c:spPr>
            <a:solidFill>
              <a:srgbClr val="58508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val>
            <c:numRef>
              <c:f>ChartsDataSheet!$CNU$20:$CNU$26</c:f>
              <c:numCache>
                <c:formatCode>General</c:formatCode>
                <c:ptCount val="7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  <c:pt idx="4">
                  <c:v>21433</c:v>
                </c:pt>
                <c:pt idx="5">
                  <c:v>20812</c:v>
                </c:pt>
                <c:pt idx="6">
                  <c:v>20052.5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0-CF4E-930C-C7EEC87E7A32}"/>
            </c:ext>
          </c:extLst>
        </c:ser>
        <c:ser>
          <c:idx val="1"/>
          <c:order val="1"/>
          <c:tx>
            <c:v>Section5</c:v>
          </c:tx>
          <c:spPr>
            <a:solidFill>
              <a:srgbClr val="AF1763"/>
            </a:solidFill>
            <a:ln w="25400">
              <a:noFill/>
            </a:ln>
          </c:spPr>
          <c:val>
            <c:numRef>
              <c:f>ChartsDataSheet!$CNU$20:$CNU$25</c:f>
              <c:numCache>
                <c:formatCode>General</c:formatCode>
                <c:ptCount val="6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  <c:pt idx="4">
                  <c:v>21433</c:v>
                </c:pt>
                <c:pt idx="5">
                  <c:v>20812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0-CF4E-930C-C7EEC87E7A32}"/>
            </c:ext>
          </c:extLst>
        </c:ser>
        <c:ser>
          <c:idx val="2"/>
          <c:order val="2"/>
          <c:tx>
            <c:v>Section4</c:v>
          </c:tx>
          <c:spPr>
            <a:solidFill>
              <a:srgbClr val="021526"/>
            </a:solidFill>
            <a:ln w="25400">
              <a:noFill/>
            </a:ln>
          </c:spPr>
          <c:val>
            <c:numRef>
              <c:f>ChartsDataSheet!$CNU$20:$CNU$24</c:f>
              <c:numCache>
                <c:formatCode>General</c:formatCode>
                <c:ptCount val="5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  <c:pt idx="4">
                  <c:v>21433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50-CF4E-930C-C7EEC87E7A32}"/>
            </c:ext>
          </c:extLst>
        </c:ser>
        <c:ser>
          <c:idx val="3"/>
          <c:order val="3"/>
          <c:tx>
            <c:v>Section3</c:v>
          </c:tx>
          <c:spPr>
            <a:solidFill>
              <a:srgbClr val="AF1763"/>
            </a:solidFill>
            <a:ln w="25400">
              <a:noFill/>
            </a:ln>
          </c:spPr>
          <c:val>
            <c:numRef>
              <c:f>ChartsDataSheet!$CNU$20:$CNU$23</c:f>
              <c:numCache>
                <c:formatCode>General</c:formatCode>
                <c:ptCount val="4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50-CF4E-930C-C7EEC87E7A32}"/>
            </c:ext>
          </c:extLst>
        </c:ser>
        <c:ser>
          <c:idx val="4"/>
          <c:order val="4"/>
          <c:tx>
            <c:v>Section2</c:v>
          </c:tx>
          <c:spPr>
            <a:solidFill>
              <a:srgbClr val="58508D"/>
            </a:solidFill>
            <a:ln w="25400">
              <a:noFill/>
            </a:ln>
          </c:spPr>
          <c:val>
            <c:numRef>
              <c:f>ChartsDataSheet!$CNU$20:$CNU$22</c:f>
              <c:numCache>
                <c:formatCode>General</c:formatCode>
                <c:ptCount val="3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50-CF4E-930C-C7EEC87E7A32}"/>
            </c:ext>
          </c:extLst>
        </c:ser>
        <c:ser>
          <c:idx val="5"/>
          <c:order val="5"/>
          <c:tx>
            <c:v>Section1</c:v>
          </c:tx>
          <c:spPr>
            <a:solidFill>
              <a:srgbClr val="003F5C"/>
            </a:solidFill>
            <a:ln w="6350">
              <a:solidFill>
                <a:srgbClr val="000000"/>
              </a:solidFill>
            </a:ln>
          </c:spPr>
          <c:val>
            <c:numRef>
              <c:f>ChartsDataSheet!$CNU$20:$CNU$21</c:f>
              <c:numCache>
                <c:formatCode>General</c:formatCode>
                <c:ptCount val="2"/>
                <c:pt idx="0">
                  <c:v>35601</c:v>
                </c:pt>
                <c:pt idx="1">
                  <c:v>35601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50-CF4E-930C-C7EEC87E7A32}"/>
            </c:ext>
          </c:extLst>
        </c:ser>
        <c:ser>
          <c:idx val="6"/>
          <c:order val="6"/>
          <c:tx>
            <c:v>Low</c:v>
          </c:tx>
          <c:spPr>
            <a:solidFill>
              <a:schemeClr val="bg1"/>
            </a:solidFill>
            <a:ln w="25400">
              <a:noFill/>
            </a:ln>
          </c:spPr>
          <c:val>
            <c:numRef>
              <c:f>ChartsDataSheet!$CNT$20:$CNT$26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8133.5</c:v>
                </c:pt>
                <c:pt idx="3">
                  <c:v>10949.5</c:v>
                </c:pt>
                <c:pt idx="4">
                  <c:v>14168</c:v>
                </c:pt>
                <c:pt idx="5">
                  <c:v>14789</c:v>
                </c:pt>
                <c:pt idx="6">
                  <c:v>15548.5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50-CF4E-930C-C7EEC87E7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09440"/>
        <c:axId val="62053887"/>
      </c:areaChart>
      <c:scatterChart>
        <c:scatterStyle val="lineMarker"/>
        <c:varyColors val="0"/>
        <c:ser>
          <c:idx val="7"/>
          <c:order val="7"/>
          <c:tx>
            <c:v>BUBBLE</c:v>
          </c:tx>
          <c:spPr>
            <a:ln w="38100">
              <a:noFill/>
            </a:ln>
          </c:spPr>
          <c:marker>
            <c:symbol val="circle"/>
            <c:size val="40"/>
            <c:spPr>
              <a:solidFill>
                <a:srgbClr val="F6F8FC"/>
              </a:solidFill>
              <a:ln w="6350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EB444CD-62BD-4347-AEC6-2B385496839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D50-CF4E-930C-C7EEC87E7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rgbClr val="000000">
                        <a:lumMod val="100000"/>
                      </a:srgbClr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ChartsDataSheet!$CNQ$27</c:f>
              <c:numCache>
                <c:formatCode>General</c:formatCode>
                <c:ptCount val="1"/>
                <c:pt idx="0">
                  <c:v>7.31</c:v>
                </c:pt>
              </c:numCache>
            </c:numRef>
          </c:xVal>
          <c:yVal>
            <c:numRef>
              <c:f>ChartsDataSheet!$CNS$27</c:f>
              <c:numCache>
                <c:formatCode>General</c:formatCode>
                <c:ptCount val="1"/>
                <c:pt idx="0">
                  <c:v>17800.5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ChartsDataSheet!$CNR$27</c15:f>
                <c15:dlblRangeCache>
                  <c:ptCount val="1"/>
                  <c:pt idx="0">
                    <c:v>4504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ED50-CF4E-930C-C7EEC87E7A32}"/>
            </c:ext>
          </c:extLst>
        </c:ser>
        <c:ser>
          <c:idx val="8"/>
          <c:order val="8"/>
          <c:tx>
            <c:v>Line_Low</c:v>
          </c:tx>
          <c:spPr>
            <a:ln w="6350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ChartsDataSheet!$CNQ$20:$CNQ$26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ChartsDataSheet!$CNT$20:$CNT$26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8133.5</c:v>
                </c:pt>
                <c:pt idx="3">
                  <c:v>10949.5</c:v>
                </c:pt>
                <c:pt idx="4">
                  <c:v>14168</c:v>
                </c:pt>
                <c:pt idx="5">
                  <c:v>14789</c:v>
                </c:pt>
                <c:pt idx="6">
                  <c:v>15548.5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D50-CF4E-930C-C7EEC87E7A32}"/>
            </c:ext>
          </c:extLst>
        </c:ser>
        <c:ser>
          <c:idx val="9"/>
          <c:order val="9"/>
          <c:tx>
            <c:v>Line_High</c:v>
          </c:tx>
          <c:spPr>
            <a:ln w="6350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ChartsDataSheet!$CNQ$20:$CNQ$26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ChartsDataSheet!$CNU$20:$CNU$26</c:f>
              <c:numCache>
                <c:formatCode>General</c:formatCode>
                <c:ptCount val="7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  <c:pt idx="4">
                  <c:v>21433</c:v>
                </c:pt>
                <c:pt idx="5">
                  <c:v>20812</c:v>
                </c:pt>
                <c:pt idx="6">
                  <c:v>20052.5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D50-CF4E-930C-C7EEC87E7A32}"/>
            </c:ext>
          </c:extLst>
        </c:ser>
        <c:ser>
          <c:idx val="10"/>
          <c:order val="10"/>
          <c:tx>
            <c:v>Line_Labels</c:v>
          </c:tx>
          <c:spPr>
            <a:ln w="3810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38100" cap="rnd" cmpd="sng" algn="ctr">
                  <a:solidFill>
                    <a:srgbClr val="000000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AA78AFB3-ED4B-0547-91C7-4B948004ECF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D50-CF4E-930C-C7EEC87E7A3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D4056F2-8423-AC47-951F-1695FC9F905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D50-CF4E-930C-C7EEC87E7A3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1C70082-7576-594C-BB7C-D2E80DEB640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D50-CF4E-930C-C7EEC87E7A3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D9E9204-EE34-4549-8D97-0522F8C5B24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D50-CF4E-930C-C7EEC87E7A3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2430643-E472-E749-8689-1C4D08D38EE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D50-CF4E-930C-C7EEC87E7A3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862E03D-FD44-6D4A-8BE8-48E3DF3E59F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D50-CF4E-930C-C7EEC87E7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ChartsDataSheet!$CNV$21:$CNV$26</c:f>
              <c:numCache>
                <c:formatCode>General</c:formatCode>
                <c:ptCount val="6"/>
                <c:pt idx="0">
                  <c:v>1.5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5.5</c:v>
                </c:pt>
                <c:pt idx="5">
                  <c:v>6.5</c:v>
                </c:pt>
              </c:numCache>
            </c:numRef>
          </c:xVal>
          <c:yVal>
            <c:numRef>
              <c:f>ChartsDataSheet!$CNW$21:$CNW$26</c:f>
              <c:numCache>
                <c:formatCode>General</c:formatCode>
                <c:ptCount val="6"/>
                <c:pt idx="0">
                  <c:v>16732.47</c:v>
                </c:pt>
                <c:pt idx="1">
                  <c:v>16732.47</c:v>
                </c:pt>
                <c:pt idx="2">
                  <c:v>16732.47</c:v>
                </c:pt>
                <c:pt idx="3">
                  <c:v>16732.47</c:v>
                </c:pt>
                <c:pt idx="4">
                  <c:v>16732.47</c:v>
                </c:pt>
                <c:pt idx="5">
                  <c:v>16732.47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'Data Manipulation'!$M$17:$M$22</c15:f>
                <c15:dlblRangeCache>
                  <c:ptCount val="6"/>
                  <c:pt idx="0">
                    <c:v>Sessions</c:v>
                  </c:pt>
                  <c:pt idx="1">
                    <c:v>CategoryView</c:v>
                  </c:pt>
                  <c:pt idx="2">
                    <c:v>ProductView</c:v>
                  </c:pt>
                  <c:pt idx="3">
                    <c:v>AddToCart</c:v>
                  </c:pt>
                  <c:pt idx="4">
                    <c:v>Checkout</c:v>
                  </c:pt>
                  <c:pt idx="5">
                    <c:v>Order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ED50-CF4E-930C-C7EEC87E7A32}"/>
            </c:ext>
          </c:extLst>
        </c:ser>
        <c:ser>
          <c:idx val="11"/>
          <c:order val="11"/>
          <c:tx>
            <c:v>Line_Percentages</c:v>
          </c:tx>
          <c:spPr>
            <a:ln w="3810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38100" cap="rnd" cmpd="sng" algn="ctr">
                  <a:solidFill>
                    <a:srgbClr val="000000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C6046FCB-3BEE-5648-9A6E-02A228E1BEA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D50-CF4E-930C-C7EEC87E7A3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46C7014-4049-5948-912F-B9E6CF435B5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D50-CF4E-930C-C7EEC87E7A3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D424C73-ED35-C147-AE51-9214C20A411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ED50-CF4E-930C-C7EEC87E7A3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2D0FD7E-9D92-7341-A10A-1E49086432D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ED50-CF4E-930C-C7EEC87E7A3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ABA2D7D-7B1A-F74D-B0CD-271466A6870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D50-CF4E-930C-C7EEC87E7A3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0478634-699D-4949-AEC3-A67B4B9681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D50-CF4E-930C-C7EEC87E7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ChartsDataSheet!$CNV$21:$CNV$26</c:f>
              <c:numCache>
                <c:formatCode>General</c:formatCode>
                <c:ptCount val="6"/>
                <c:pt idx="0">
                  <c:v>1.5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5.5</c:v>
                </c:pt>
                <c:pt idx="5">
                  <c:v>6.5</c:v>
                </c:pt>
              </c:numCache>
            </c:numRef>
          </c:xVal>
          <c:yVal>
            <c:numRef>
              <c:f>ChartsDataSheet!$CNX$21:$CNX$26</c:f>
              <c:numCache>
                <c:formatCode>General</c:formatCode>
                <c:ptCount val="6"/>
                <c:pt idx="0">
                  <c:v>19046.535</c:v>
                </c:pt>
                <c:pt idx="1">
                  <c:v>19046.535</c:v>
                </c:pt>
                <c:pt idx="2">
                  <c:v>19046.535</c:v>
                </c:pt>
                <c:pt idx="3">
                  <c:v>19046.535</c:v>
                </c:pt>
                <c:pt idx="4">
                  <c:v>19046.535</c:v>
                </c:pt>
                <c:pt idx="5">
                  <c:v>19046.535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ChartsDataSheet!$CNY$21:$CNY$26</c15:f>
                <c15:dlblRangeCache>
                  <c:ptCount val="6"/>
                  <c:pt idx="0">
                    <c:v>100%</c:v>
                  </c:pt>
                  <c:pt idx="1">
                    <c:v>54%</c:v>
                  </c:pt>
                  <c:pt idx="2">
                    <c:v>38%</c:v>
                  </c:pt>
                  <c:pt idx="3">
                    <c:v>20%</c:v>
                  </c:pt>
                  <c:pt idx="4">
                    <c:v>17%</c:v>
                  </c:pt>
                  <c:pt idx="5">
                    <c:v>13%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8-ED50-CF4E-930C-C7EEC87E7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09440"/>
        <c:axId val="62053887"/>
      </c:scatterChart>
      <c:catAx>
        <c:axId val="60409440"/>
        <c:scaling>
          <c:orientation val="minMax"/>
        </c:scaling>
        <c:delete val="1"/>
        <c:axPos val="b"/>
        <c:majorTickMark val="out"/>
        <c:minorTickMark val="none"/>
        <c:tickLblPos val="nextTo"/>
        <c:crossAx val="62053887"/>
        <c:crosses val="autoZero"/>
        <c:auto val="1"/>
        <c:lblAlgn val="ctr"/>
        <c:lblOffset val="100"/>
        <c:noMultiLvlLbl val="0"/>
      </c:catAx>
      <c:valAx>
        <c:axId val="620538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604094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Manipulation'!$M$26</c:f>
              <c:strCache>
                <c:ptCount val="1"/>
                <c:pt idx="0">
                  <c:v>UKOverallSpend</c:v>
                </c:pt>
              </c:strCache>
            </c:strRef>
          </c:tx>
          <c:spPr>
            <a:solidFill>
              <a:srgbClr val="011526"/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Manipulation'!$N$25:$V$25</c:f>
              <c:strCache>
                <c:ptCount val="9"/>
                <c:pt idx="0">
                  <c:v>5 - 2025</c:v>
                </c:pt>
                <c:pt idx="1">
                  <c:v>4 - 2025</c:v>
                </c:pt>
                <c:pt idx="2">
                  <c:v>3 - 2025</c:v>
                </c:pt>
                <c:pt idx="3">
                  <c:v>2 - 2025</c:v>
                </c:pt>
                <c:pt idx="4">
                  <c:v>1 - 2025</c:v>
                </c:pt>
                <c:pt idx="5">
                  <c:v>12 - 2024</c:v>
                </c:pt>
                <c:pt idx="6">
                  <c:v>11 - 2024</c:v>
                </c:pt>
                <c:pt idx="7">
                  <c:v>10 - 2024</c:v>
                </c:pt>
                <c:pt idx="8">
                  <c:v>9 - 2024</c:v>
                </c:pt>
              </c:strCache>
            </c:strRef>
          </c:cat>
          <c:val>
            <c:numRef>
              <c:f>'Data Manipulation'!$N$26:$V$26</c:f>
              <c:numCache>
                <c:formatCode>"£"#,###.00,\k</c:formatCode>
                <c:ptCount val="9"/>
                <c:pt idx="0">
                  <c:v>16933</c:v>
                </c:pt>
                <c:pt idx="1">
                  <c:v>17964</c:v>
                </c:pt>
                <c:pt idx="2">
                  <c:v>14632</c:v>
                </c:pt>
                <c:pt idx="3">
                  <c:v>16609</c:v>
                </c:pt>
                <c:pt idx="4">
                  <c:v>13307</c:v>
                </c:pt>
                <c:pt idx="5">
                  <c:v>11053</c:v>
                </c:pt>
                <c:pt idx="6">
                  <c:v>15193</c:v>
                </c:pt>
                <c:pt idx="7">
                  <c:v>17669</c:v>
                </c:pt>
                <c:pt idx="8">
                  <c:v>17051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5-4F49-A949-FCD39DEA5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1023462576"/>
        <c:axId val="321899616"/>
      </c:barChart>
      <c:lineChart>
        <c:grouping val="standard"/>
        <c:varyColors val="0"/>
        <c:ser>
          <c:idx val="1"/>
          <c:order val="1"/>
          <c:tx>
            <c:strRef>
              <c:f>'Data Manipulation'!$M$27</c:f>
              <c:strCache>
                <c:ptCount val="1"/>
                <c:pt idx="0">
                  <c:v>UKOverallCPA</c:v>
                </c:pt>
              </c:strCache>
            </c:strRef>
          </c:tx>
          <c:spPr>
            <a:ln w="53975" cap="rnd" cmpd="dbl">
              <a:solidFill>
                <a:srgbClr val="AF1763"/>
              </a:solidFill>
              <a:round/>
            </a:ln>
            <a:effectLst/>
          </c:spPr>
          <c:marker>
            <c:symbol val="none"/>
          </c:marker>
          <c:cat>
            <c:strRef>
              <c:f>'Data Manipulation'!$N$25:$V$25</c:f>
              <c:strCache>
                <c:ptCount val="9"/>
                <c:pt idx="0">
                  <c:v>5 - 2025</c:v>
                </c:pt>
                <c:pt idx="1">
                  <c:v>4 - 2025</c:v>
                </c:pt>
                <c:pt idx="2">
                  <c:v>3 - 2025</c:v>
                </c:pt>
                <c:pt idx="3">
                  <c:v>2 - 2025</c:v>
                </c:pt>
                <c:pt idx="4">
                  <c:v>1 - 2025</c:v>
                </c:pt>
                <c:pt idx="5">
                  <c:v>12 - 2024</c:v>
                </c:pt>
                <c:pt idx="6">
                  <c:v>11 - 2024</c:v>
                </c:pt>
                <c:pt idx="7">
                  <c:v>10 - 2024</c:v>
                </c:pt>
                <c:pt idx="8">
                  <c:v>9 - 2024</c:v>
                </c:pt>
              </c:strCache>
            </c:strRef>
          </c:cat>
          <c:val>
            <c:numRef>
              <c:f>'Data Manipulation'!$N$27:$V$27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5-4F49-A949-FCD39DEA5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467072"/>
        <c:axId val="1090411136"/>
      </c:lineChart>
      <c:catAx>
        <c:axId val="102346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899616"/>
        <c:crosses val="autoZero"/>
        <c:auto val="1"/>
        <c:lblAlgn val="ctr"/>
        <c:lblOffset val="100"/>
        <c:noMultiLvlLbl val="0"/>
      </c:catAx>
      <c:valAx>
        <c:axId val="321899616"/>
        <c:scaling>
          <c:orientation val="minMax"/>
        </c:scaling>
        <c:delete val="0"/>
        <c:axPos val="l"/>
        <c:numFmt formatCode="&quot;£&quot;#,###.00,\k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462576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10904111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467072"/>
        <c:crosses val="max"/>
        <c:crossBetween val="between"/>
      </c:valAx>
      <c:catAx>
        <c:axId val="29246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0411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38146022476123E-3"/>
          <c:y val="1.0066732283464568E-2"/>
          <c:w val="0.99861858366102085"/>
          <c:h val="0.98986666687944003"/>
        </c:manualLayout>
      </c:layout>
      <c:areaChart>
        <c:grouping val="standard"/>
        <c:varyColors val="0"/>
        <c:ser>
          <c:idx val="0"/>
          <c:order val="0"/>
          <c:tx>
            <c:v>Section6</c:v>
          </c:tx>
          <c:spPr>
            <a:solidFill>
              <a:srgbClr val="2AAB87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val>
            <c:numRef>
              <c:f>ChartsDataSheet!$CNU$20:$CNU$26</c:f>
              <c:numCache>
                <c:formatCode>General</c:formatCode>
                <c:ptCount val="7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  <c:pt idx="4">
                  <c:v>21433</c:v>
                </c:pt>
                <c:pt idx="5">
                  <c:v>20812</c:v>
                </c:pt>
                <c:pt idx="6">
                  <c:v>20052.5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D-6242-97DD-D6897629DBBB}"/>
            </c:ext>
          </c:extLst>
        </c:ser>
        <c:ser>
          <c:idx val="1"/>
          <c:order val="1"/>
          <c:tx>
            <c:v>Section5</c:v>
          </c:tx>
          <c:spPr>
            <a:solidFill>
              <a:srgbClr val="F8F8FF"/>
            </a:solidFill>
            <a:ln w="25400">
              <a:noFill/>
            </a:ln>
          </c:spPr>
          <c:val>
            <c:numRef>
              <c:f>ChartsDataSheet!$CNU$20:$CNU$25</c:f>
              <c:numCache>
                <c:formatCode>General</c:formatCode>
                <c:ptCount val="6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  <c:pt idx="4">
                  <c:v>21433</c:v>
                </c:pt>
                <c:pt idx="5">
                  <c:v>20812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6D-6242-97DD-D6897629DBBB}"/>
            </c:ext>
          </c:extLst>
        </c:ser>
        <c:ser>
          <c:idx val="2"/>
          <c:order val="2"/>
          <c:tx>
            <c:v>Section4</c:v>
          </c:tx>
          <c:spPr>
            <a:solidFill>
              <a:srgbClr val="307873"/>
            </a:solidFill>
            <a:ln w="25400">
              <a:noFill/>
            </a:ln>
          </c:spPr>
          <c:val>
            <c:numRef>
              <c:f>ChartsDataSheet!$CNU$20:$CNU$24</c:f>
              <c:numCache>
                <c:formatCode>General</c:formatCode>
                <c:ptCount val="5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  <c:pt idx="4">
                  <c:v>21433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6D-6242-97DD-D6897629DBBB}"/>
            </c:ext>
          </c:extLst>
        </c:ser>
        <c:ser>
          <c:idx val="3"/>
          <c:order val="3"/>
          <c:tx>
            <c:v>Section3</c:v>
          </c:tx>
          <c:spPr>
            <a:solidFill>
              <a:srgbClr val="F6F8FC"/>
            </a:solidFill>
            <a:ln w="25400">
              <a:noFill/>
            </a:ln>
          </c:spPr>
          <c:val>
            <c:numRef>
              <c:f>ChartsDataSheet!$CNU$20:$CNU$23</c:f>
              <c:numCache>
                <c:formatCode>General</c:formatCode>
                <c:ptCount val="4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D-6242-97DD-D6897629DBBB}"/>
            </c:ext>
          </c:extLst>
        </c:ser>
        <c:ser>
          <c:idx val="4"/>
          <c:order val="4"/>
          <c:tx>
            <c:v>Section2</c:v>
          </c:tx>
          <c:spPr>
            <a:solidFill>
              <a:srgbClr val="01796F"/>
            </a:solidFill>
            <a:ln w="25400">
              <a:noFill/>
            </a:ln>
          </c:spPr>
          <c:val>
            <c:numRef>
              <c:f>ChartsDataSheet!$CNU$20:$CNU$22</c:f>
              <c:numCache>
                <c:formatCode>General</c:formatCode>
                <c:ptCount val="3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6D-6242-97DD-D6897629DBBB}"/>
            </c:ext>
          </c:extLst>
        </c:ser>
        <c:ser>
          <c:idx val="5"/>
          <c:order val="5"/>
          <c:tx>
            <c:v>Section1</c:v>
          </c:tx>
          <c:spPr>
            <a:solidFill>
              <a:srgbClr val="F6F8FC"/>
            </a:solidFill>
            <a:ln w="6350">
              <a:solidFill>
                <a:srgbClr val="000000"/>
              </a:solidFill>
            </a:ln>
          </c:spPr>
          <c:val>
            <c:numRef>
              <c:f>ChartsDataSheet!$CNU$20:$CNU$21</c:f>
              <c:numCache>
                <c:formatCode>General</c:formatCode>
                <c:ptCount val="2"/>
                <c:pt idx="0">
                  <c:v>35601</c:v>
                </c:pt>
                <c:pt idx="1">
                  <c:v>35601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6D-6242-97DD-D6897629DBBB}"/>
            </c:ext>
          </c:extLst>
        </c:ser>
        <c:ser>
          <c:idx val="6"/>
          <c:order val="6"/>
          <c:tx>
            <c:v>Low</c:v>
          </c:tx>
          <c:spPr>
            <a:solidFill>
              <a:srgbClr val="FFFFFF"/>
            </a:solidFill>
            <a:ln w="25400">
              <a:noFill/>
            </a:ln>
          </c:spPr>
          <c:val>
            <c:numRef>
              <c:f>ChartsDataSheet!$CNT$20:$CNT$26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8133.5</c:v>
                </c:pt>
                <c:pt idx="3">
                  <c:v>10949.5</c:v>
                </c:pt>
                <c:pt idx="4">
                  <c:v>14168</c:v>
                </c:pt>
                <c:pt idx="5">
                  <c:v>14789</c:v>
                </c:pt>
                <c:pt idx="6">
                  <c:v>15548.5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6242-97DD-D6897629D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09440"/>
        <c:axId val="62053887"/>
      </c:areaChart>
      <c:scatterChart>
        <c:scatterStyle val="lineMarker"/>
        <c:varyColors val="0"/>
        <c:ser>
          <c:idx val="7"/>
          <c:order val="7"/>
          <c:tx>
            <c:v>BUBBLE</c:v>
          </c:tx>
          <c:spPr>
            <a:ln w="38100">
              <a:noFill/>
            </a:ln>
          </c:spPr>
          <c:marker>
            <c:symbol val="circle"/>
            <c:size val="40"/>
            <c:spPr>
              <a:solidFill>
                <a:srgbClr val="F6F8FC"/>
              </a:solidFill>
              <a:ln w="6350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36B49EB-09A3-F242-91FF-29AAB2B1A70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96D-6242-97DD-D6897629D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rgbClr val="000000">
                        <a:lumMod val="100000"/>
                      </a:srgbClr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ChartsDataSheet!$CNQ$27</c:f>
              <c:numCache>
                <c:formatCode>General</c:formatCode>
                <c:ptCount val="1"/>
                <c:pt idx="0">
                  <c:v>7.31</c:v>
                </c:pt>
              </c:numCache>
            </c:numRef>
          </c:xVal>
          <c:yVal>
            <c:numRef>
              <c:f>ChartsDataSheet!$CNS$27</c:f>
              <c:numCache>
                <c:formatCode>General</c:formatCode>
                <c:ptCount val="1"/>
                <c:pt idx="0">
                  <c:v>17800.5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ChartsDataSheet!$CNR$27</c15:f>
                <c15:dlblRangeCache>
                  <c:ptCount val="1"/>
                  <c:pt idx="0">
                    <c:v>4504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896D-6242-97DD-D6897629DBBB}"/>
            </c:ext>
          </c:extLst>
        </c:ser>
        <c:ser>
          <c:idx val="8"/>
          <c:order val="8"/>
          <c:tx>
            <c:v>Line_Low</c:v>
          </c:tx>
          <c:spPr>
            <a:ln w="6350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ChartsDataSheet!$CNQ$20:$CNQ$26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ChartsDataSheet!$CNT$20:$CNT$26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8133.5</c:v>
                </c:pt>
                <c:pt idx="3">
                  <c:v>10949.5</c:v>
                </c:pt>
                <c:pt idx="4">
                  <c:v>14168</c:v>
                </c:pt>
                <c:pt idx="5">
                  <c:v>14789</c:v>
                </c:pt>
                <c:pt idx="6">
                  <c:v>15548.5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96D-6242-97DD-D6897629DBBB}"/>
            </c:ext>
          </c:extLst>
        </c:ser>
        <c:ser>
          <c:idx val="9"/>
          <c:order val="9"/>
          <c:tx>
            <c:v>Line_High</c:v>
          </c:tx>
          <c:spPr>
            <a:ln w="6350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ChartsDataSheet!$CNQ$20:$CNQ$26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ChartsDataSheet!$CNU$20:$CNU$26</c:f>
              <c:numCache>
                <c:formatCode>General</c:formatCode>
                <c:ptCount val="7"/>
                <c:pt idx="0">
                  <c:v>35601</c:v>
                </c:pt>
                <c:pt idx="1">
                  <c:v>35601</c:v>
                </c:pt>
                <c:pt idx="2">
                  <c:v>27467.5</c:v>
                </c:pt>
                <c:pt idx="3">
                  <c:v>24651.5</c:v>
                </c:pt>
                <c:pt idx="4">
                  <c:v>21433</c:v>
                </c:pt>
                <c:pt idx="5">
                  <c:v>20812</c:v>
                </c:pt>
                <c:pt idx="6">
                  <c:v>20052.5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96D-6242-97DD-D6897629DBBB}"/>
            </c:ext>
          </c:extLst>
        </c:ser>
        <c:ser>
          <c:idx val="10"/>
          <c:order val="10"/>
          <c:tx>
            <c:v>Line_Labels</c:v>
          </c:tx>
          <c:spPr>
            <a:ln w="3810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38100" cap="rnd" cmpd="sng" algn="ctr">
                  <a:solidFill>
                    <a:srgbClr val="000000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068C0741-CFE8-5A47-9E47-0B26F69868A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96D-6242-97DD-D6897629DBBB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700" b="0">
                        <a:solidFill>
                          <a:srgbClr val="F6F8FC"/>
                        </a:solidFill>
                      </a:defRPr>
                    </a:pPr>
                    <a:fld id="{CB3DD994-9D1D-BF44-B842-5CD1A8DDE3A2}" type="CELLRANGE">
                      <a:rPr lang="en-GB"/>
                      <a:pPr>
                        <a:defRPr sz="700" b="0">
                          <a:solidFill>
                            <a:srgbClr val="F6F8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96D-6242-97DD-D6897629DBB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4C6DAB5-91CD-2E40-886B-D9ABB12FE5A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96D-6242-97DD-D6897629DBBB}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700" b="0">
                        <a:solidFill>
                          <a:srgbClr val="F6F8FC"/>
                        </a:solidFill>
                      </a:defRPr>
                    </a:pPr>
                    <a:fld id="{226BCDF6-B351-E942-8088-15E1E5F7B2BB}" type="CELLRANGE">
                      <a:rPr lang="en-GB"/>
                      <a:pPr>
                        <a:defRPr sz="700" b="0">
                          <a:solidFill>
                            <a:srgbClr val="F6F8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96D-6242-97DD-D6897629DBB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558368A-F16C-924F-9450-240F6768294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96D-6242-97DD-D6897629DBBB}"/>
                </c:ext>
              </c:extLst>
            </c:dLbl>
            <c:dLbl>
              <c:idx val="5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700" b="0">
                        <a:solidFill>
                          <a:srgbClr val="F6F8FC"/>
                        </a:solidFill>
                      </a:defRPr>
                    </a:pPr>
                    <a:fld id="{962733DA-49CE-C047-8DCF-4B0FD6F63BBA}" type="CELLRANGE">
                      <a:rPr lang="en-GB"/>
                      <a:pPr>
                        <a:defRPr sz="700" b="0">
                          <a:solidFill>
                            <a:srgbClr val="F6F8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96D-6242-97DD-D6897629D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>
                    <a:solidFill>
                      <a:srgbClr val="252423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ChartsDataSheet!$CNV$21:$CNV$26</c:f>
              <c:numCache>
                <c:formatCode>General</c:formatCode>
                <c:ptCount val="6"/>
                <c:pt idx="0">
                  <c:v>1.5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5.5</c:v>
                </c:pt>
                <c:pt idx="5">
                  <c:v>6.5</c:v>
                </c:pt>
              </c:numCache>
            </c:numRef>
          </c:xVal>
          <c:yVal>
            <c:numRef>
              <c:f>ChartsDataSheet!$CNW$21:$CNW$26</c:f>
              <c:numCache>
                <c:formatCode>General</c:formatCode>
                <c:ptCount val="6"/>
                <c:pt idx="0">
                  <c:v>16732.47</c:v>
                </c:pt>
                <c:pt idx="1">
                  <c:v>16732.47</c:v>
                </c:pt>
                <c:pt idx="2">
                  <c:v>16732.47</c:v>
                </c:pt>
                <c:pt idx="3">
                  <c:v>16732.47</c:v>
                </c:pt>
                <c:pt idx="4">
                  <c:v>16732.47</c:v>
                </c:pt>
                <c:pt idx="5">
                  <c:v>16732.47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'Data Manipulation'!$M$17:$M$22</c15:f>
                <c15:dlblRangeCache>
                  <c:ptCount val="6"/>
                  <c:pt idx="0">
                    <c:v>Sessions</c:v>
                  </c:pt>
                  <c:pt idx="1">
                    <c:v>CategoryView</c:v>
                  </c:pt>
                  <c:pt idx="2">
                    <c:v>ProductView</c:v>
                  </c:pt>
                  <c:pt idx="3">
                    <c:v>AddToCart</c:v>
                  </c:pt>
                  <c:pt idx="4">
                    <c:v>Checkout</c:v>
                  </c:pt>
                  <c:pt idx="5">
                    <c:v>Order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896D-6242-97DD-D6897629DBBB}"/>
            </c:ext>
          </c:extLst>
        </c:ser>
        <c:ser>
          <c:idx val="11"/>
          <c:order val="11"/>
          <c:tx>
            <c:v>Line_Percentages</c:v>
          </c:tx>
          <c:spPr>
            <a:ln w="3810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38100" cap="rnd" cmpd="sng" algn="ctr">
                  <a:solidFill>
                    <a:srgbClr val="000000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65773459-8377-7449-96E2-AB5F9D64866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96D-6242-97DD-D6897629DBBB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0">
                        <a:solidFill>
                          <a:srgbClr val="F6F8FC"/>
                        </a:solidFill>
                      </a:defRPr>
                    </a:pPr>
                    <a:fld id="{96162F57-E93E-5C48-9067-96428563E1E8}" type="CELLRANGE">
                      <a:rPr lang="en-GB"/>
                      <a:pPr>
                        <a:defRPr sz="1100" b="0">
                          <a:solidFill>
                            <a:srgbClr val="F6F8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96D-6242-97DD-D6897629DBB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00319A0-94A6-B34C-8174-0B1E09E856A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96D-6242-97DD-D6897629DBBB}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0">
                        <a:solidFill>
                          <a:srgbClr val="F6F8FC"/>
                        </a:solidFill>
                      </a:defRPr>
                    </a:pPr>
                    <a:fld id="{F03D2F10-B546-6F4C-A5A2-4B5DBD770A7D}" type="CELLRANGE">
                      <a:rPr lang="en-GB"/>
                      <a:pPr>
                        <a:defRPr sz="1100" b="0">
                          <a:solidFill>
                            <a:srgbClr val="F6F8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96D-6242-97DD-D6897629DBB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706D6DE-0C66-9746-9C1D-A1EFB5B80F0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96D-6242-97DD-D6897629DBBB}"/>
                </c:ext>
              </c:extLst>
            </c:dLbl>
            <c:dLbl>
              <c:idx val="5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0">
                        <a:solidFill>
                          <a:srgbClr val="F6F8FC"/>
                        </a:solidFill>
                      </a:defRPr>
                    </a:pPr>
                    <a:fld id="{BF736D32-C411-434E-B17F-B64E43902104}" type="CELLRANGE">
                      <a:rPr lang="en-GB"/>
                      <a:pPr>
                        <a:defRPr sz="1100" b="0">
                          <a:solidFill>
                            <a:srgbClr val="F6F8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96D-6242-97DD-D6897629D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rgbClr val="252423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ChartsDataSheet!$CNV$21:$CNV$26</c:f>
              <c:numCache>
                <c:formatCode>General</c:formatCode>
                <c:ptCount val="6"/>
                <c:pt idx="0">
                  <c:v>1.5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5.5</c:v>
                </c:pt>
                <c:pt idx="5">
                  <c:v>6.5</c:v>
                </c:pt>
              </c:numCache>
            </c:numRef>
          </c:xVal>
          <c:yVal>
            <c:numRef>
              <c:f>ChartsDataSheet!$CNX$21:$CNX$26</c:f>
              <c:numCache>
                <c:formatCode>General</c:formatCode>
                <c:ptCount val="6"/>
                <c:pt idx="0">
                  <c:v>19046.535</c:v>
                </c:pt>
                <c:pt idx="1">
                  <c:v>19046.535</c:v>
                </c:pt>
                <c:pt idx="2">
                  <c:v>19046.535</c:v>
                </c:pt>
                <c:pt idx="3">
                  <c:v>19046.535</c:v>
                </c:pt>
                <c:pt idx="4">
                  <c:v>19046.535</c:v>
                </c:pt>
                <c:pt idx="5">
                  <c:v>19046.535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ChartsDataSheet!$CNY$21:$CNY$26</c15:f>
                <c15:dlblRangeCache>
                  <c:ptCount val="6"/>
                  <c:pt idx="0">
                    <c:v>100%</c:v>
                  </c:pt>
                  <c:pt idx="1">
                    <c:v>54%</c:v>
                  </c:pt>
                  <c:pt idx="2">
                    <c:v>38%</c:v>
                  </c:pt>
                  <c:pt idx="3">
                    <c:v>20%</c:v>
                  </c:pt>
                  <c:pt idx="4">
                    <c:v>17%</c:v>
                  </c:pt>
                  <c:pt idx="5">
                    <c:v>13%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2-896D-6242-97DD-D6897629D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09440"/>
        <c:axId val="62053887"/>
      </c:scatterChart>
      <c:catAx>
        <c:axId val="60409440"/>
        <c:scaling>
          <c:orientation val="minMax"/>
        </c:scaling>
        <c:delete val="1"/>
        <c:axPos val="b"/>
        <c:majorTickMark val="out"/>
        <c:minorTickMark val="none"/>
        <c:tickLblPos val="nextTo"/>
        <c:crossAx val="62053887"/>
        <c:crosses val="autoZero"/>
        <c:auto val="1"/>
        <c:lblAlgn val="ctr"/>
        <c:lblOffset val="100"/>
        <c:noMultiLvlLbl val="0"/>
      </c:catAx>
      <c:valAx>
        <c:axId val="620538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604094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Manipulation'!$M$26</c:f>
              <c:strCache>
                <c:ptCount val="1"/>
                <c:pt idx="0">
                  <c:v>UKOverallSpend</c:v>
                </c:pt>
              </c:strCache>
            </c:strRef>
          </c:tx>
          <c:spPr>
            <a:solidFill>
              <a:srgbClr val="AF1763"/>
            </a:solidFill>
            <a:ln>
              <a:noFill/>
            </a:ln>
            <a:effectLst/>
          </c:spPr>
          <c:invertIfNegative val="0"/>
          <c:cat>
            <c:strRef>
              <c:f>'Data Manipulation'!$N$25:$V$25</c:f>
              <c:strCache>
                <c:ptCount val="9"/>
                <c:pt idx="0">
                  <c:v>5 - 2025</c:v>
                </c:pt>
                <c:pt idx="1">
                  <c:v>4 - 2025</c:v>
                </c:pt>
                <c:pt idx="2">
                  <c:v>3 - 2025</c:v>
                </c:pt>
                <c:pt idx="3">
                  <c:v>2 - 2025</c:v>
                </c:pt>
                <c:pt idx="4">
                  <c:v>1 - 2025</c:v>
                </c:pt>
                <c:pt idx="5">
                  <c:v>12 - 2024</c:v>
                </c:pt>
                <c:pt idx="6">
                  <c:v>11 - 2024</c:v>
                </c:pt>
                <c:pt idx="7">
                  <c:v>10 - 2024</c:v>
                </c:pt>
                <c:pt idx="8">
                  <c:v>9 - 2024</c:v>
                </c:pt>
              </c:strCache>
            </c:strRef>
          </c:cat>
          <c:val>
            <c:numRef>
              <c:f>'Data Manipulation'!$N$26:$V$26</c:f>
              <c:numCache>
                <c:formatCode>"£"#,###.00,\k</c:formatCode>
                <c:ptCount val="9"/>
                <c:pt idx="0">
                  <c:v>16933</c:v>
                </c:pt>
                <c:pt idx="1">
                  <c:v>17964</c:v>
                </c:pt>
                <c:pt idx="2">
                  <c:v>14632</c:v>
                </c:pt>
                <c:pt idx="3">
                  <c:v>16609</c:v>
                </c:pt>
                <c:pt idx="4">
                  <c:v>13307</c:v>
                </c:pt>
                <c:pt idx="5">
                  <c:v>11053</c:v>
                </c:pt>
                <c:pt idx="6">
                  <c:v>15193</c:v>
                </c:pt>
                <c:pt idx="7">
                  <c:v>17669</c:v>
                </c:pt>
                <c:pt idx="8">
                  <c:v>17051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6-A947-A105-027968B0A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1023462576"/>
        <c:axId val="321899616"/>
      </c:barChart>
      <c:lineChart>
        <c:grouping val="standard"/>
        <c:varyColors val="0"/>
        <c:ser>
          <c:idx val="1"/>
          <c:order val="1"/>
          <c:tx>
            <c:strRef>
              <c:f>'Data Manipulation'!$M$27</c:f>
              <c:strCache>
                <c:ptCount val="1"/>
                <c:pt idx="0">
                  <c:v>UKOverallCPA</c:v>
                </c:pt>
              </c:strCache>
            </c:strRef>
          </c:tx>
          <c:spPr>
            <a:ln w="41275" cap="rnd" cmpd="dbl">
              <a:solidFill>
                <a:srgbClr val="4B49AC"/>
              </a:solidFill>
              <a:round/>
            </a:ln>
            <a:effectLst/>
          </c:spPr>
          <c:marker>
            <c:symbol val="none"/>
          </c:marker>
          <c:cat>
            <c:strRef>
              <c:f>'Data Manipulation'!$N$25:$V$25</c:f>
              <c:strCache>
                <c:ptCount val="9"/>
                <c:pt idx="0">
                  <c:v>5 - 2025</c:v>
                </c:pt>
                <c:pt idx="1">
                  <c:v>4 - 2025</c:v>
                </c:pt>
                <c:pt idx="2">
                  <c:v>3 - 2025</c:v>
                </c:pt>
                <c:pt idx="3">
                  <c:v>2 - 2025</c:v>
                </c:pt>
                <c:pt idx="4">
                  <c:v>1 - 2025</c:v>
                </c:pt>
                <c:pt idx="5">
                  <c:v>12 - 2024</c:v>
                </c:pt>
                <c:pt idx="6">
                  <c:v>11 - 2024</c:v>
                </c:pt>
                <c:pt idx="7">
                  <c:v>10 - 2024</c:v>
                </c:pt>
                <c:pt idx="8">
                  <c:v>9 - 2024</c:v>
                </c:pt>
              </c:strCache>
            </c:strRef>
          </c:cat>
          <c:val>
            <c:numRef>
              <c:f>'Data Manipulation'!$N$27:$V$27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6-A947-A105-027968B0A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467072"/>
        <c:axId val="1090411136"/>
      </c:lineChart>
      <c:catAx>
        <c:axId val="102346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899616"/>
        <c:crosses val="autoZero"/>
        <c:auto val="1"/>
        <c:lblAlgn val="ctr"/>
        <c:lblOffset val="100"/>
        <c:noMultiLvlLbl val="0"/>
      </c:catAx>
      <c:valAx>
        <c:axId val="321899616"/>
        <c:scaling>
          <c:orientation val="minMax"/>
        </c:scaling>
        <c:delete val="0"/>
        <c:axPos val="l"/>
        <c:numFmt formatCode="&quot;£&quot;#,###.00,\k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462576"/>
        <c:crosses val="autoZero"/>
        <c:crossBetween val="between"/>
      </c:valAx>
      <c:valAx>
        <c:axId val="10904111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467072"/>
        <c:crosses val="max"/>
        <c:crossBetween val="between"/>
      </c:valAx>
      <c:catAx>
        <c:axId val="29246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0411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Charts!$B$3</c:f>
              <c:strCache>
                <c:ptCount val="1"/>
                <c:pt idx="0">
                  <c:v>Sessions 30 Days</c:v>
                </c:pt>
              </c:strCache>
            </c:strRef>
          </c:tx>
          <c:spPr>
            <a:ln w="38100" cap="rnd" cmpd="dbl">
              <a:solidFill>
                <a:srgbClr val="156082"/>
              </a:solidFill>
              <a:round/>
            </a:ln>
            <a:effectLst/>
          </c:spPr>
          <c:marker>
            <c:symbol val="none"/>
          </c:marker>
          <c:cat>
            <c:numRef>
              <c:f>Charts!$C$2:$AF$2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Charts!$C$3:$AF$3</c:f>
              <c:numCache>
                <c:formatCode>General</c:formatCode>
                <c:ptCount val="30"/>
                <c:pt idx="0">
                  <c:v>34997</c:v>
                </c:pt>
                <c:pt idx="1">
                  <c:v>34421</c:v>
                </c:pt>
                <c:pt idx="2">
                  <c:v>34248</c:v>
                </c:pt>
                <c:pt idx="3">
                  <c:v>33179</c:v>
                </c:pt>
                <c:pt idx="4">
                  <c:v>34375</c:v>
                </c:pt>
                <c:pt idx="5">
                  <c:v>32480</c:v>
                </c:pt>
                <c:pt idx="6">
                  <c:v>33022</c:v>
                </c:pt>
                <c:pt idx="7">
                  <c:v>34548</c:v>
                </c:pt>
                <c:pt idx="8">
                  <c:v>33721</c:v>
                </c:pt>
                <c:pt idx="9">
                  <c:v>32232</c:v>
                </c:pt>
                <c:pt idx="10">
                  <c:v>31076</c:v>
                </c:pt>
                <c:pt idx="11">
                  <c:v>32289</c:v>
                </c:pt>
                <c:pt idx="12">
                  <c:v>34409</c:v>
                </c:pt>
                <c:pt idx="13">
                  <c:v>32285</c:v>
                </c:pt>
                <c:pt idx="14">
                  <c:v>31650</c:v>
                </c:pt>
                <c:pt idx="15">
                  <c:v>34956</c:v>
                </c:pt>
                <c:pt idx="16">
                  <c:v>31431</c:v>
                </c:pt>
                <c:pt idx="17">
                  <c:v>33623</c:v>
                </c:pt>
                <c:pt idx="18">
                  <c:v>32093</c:v>
                </c:pt>
                <c:pt idx="19">
                  <c:v>32418</c:v>
                </c:pt>
                <c:pt idx="20">
                  <c:v>33385</c:v>
                </c:pt>
                <c:pt idx="21">
                  <c:v>34474</c:v>
                </c:pt>
                <c:pt idx="22">
                  <c:v>32523</c:v>
                </c:pt>
                <c:pt idx="23">
                  <c:v>31521</c:v>
                </c:pt>
                <c:pt idx="24">
                  <c:v>34047</c:v>
                </c:pt>
                <c:pt idx="25">
                  <c:v>33841</c:v>
                </c:pt>
                <c:pt idx="26">
                  <c:v>31227</c:v>
                </c:pt>
                <c:pt idx="27">
                  <c:v>34123</c:v>
                </c:pt>
                <c:pt idx="28">
                  <c:v>34947</c:v>
                </c:pt>
                <c:pt idx="29">
                  <c:v>31729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B-474B-ACF6-827BFB03E334}"/>
            </c:ext>
          </c:extLst>
        </c:ser>
        <c:ser>
          <c:idx val="1"/>
          <c:order val="1"/>
          <c:tx>
            <c:strRef>
              <c:f>Charts!$B$4</c:f>
              <c:strCache>
                <c:ptCount val="1"/>
                <c:pt idx="0">
                  <c:v>Sessions prior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Charts!$C$2:$AF$2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Charts!$C$4:$AF$4</c:f>
              <c:numCache>
                <c:formatCode>General</c:formatCode>
                <c:ptCount val="30"/>
                <c:pt idx="0">
                  <c:v>31527</c:v>
                </c:pt>
                <c:pt idx="1">
                  <c:v>31899</c:v>
                </c:pt>
                <c:pt idx="2">
                  <c:v>30371</c:v>
                </c:pt>
                <c:pt idx="3">
                  <c:v>31784</c:v>
                </c:pt>
                <c:pt idx="4">
                  <c:v>30575</c:v>
                </c:pt>
                <c:pt idx="5">
                  <c:v>31892</c:v>
                </c:pt>
                <c:pt idx="6">
                  <c:v>31215</c:v>
                </c:pt>
                <c:pt idx="7">
                  <c:v>30161</c:v>
                </c:pt>
                <c:pt idx="8">
                  <c:v>31363</c:v>
                </c:pt>
                <c:pt idx="9">
                  <c:v>30733</c:v>
                </c:pt>
                <c:pt idx="10">
                  <c:v>31590</c:v>
                </c:pt>
                <c:pt idx="11">
                  <c:v>31745</c:v>
                </c:pt>
                <c:pt idx="12">
                  <c:v>30517</c:v>
                </c:pt>
                <c:pt idx="13">
                  <c:v>30164</c:v>
                </c:pt>
                <c:pt idx="14">
                  <c:v>30933</c:v>
                </c:pt>
                <c:pt idx="15">
                  <c:v>31611</c:v>
                </c:pt>
                <c:pt idx="16">
                  <c:v>31711</c:v>
                </c:pt>
                <c:pt idx="17">
                  <c:v>31376</c:v>
                </c:pt>
                <c:pt idx="18">
                  <c:v>31839</c:v>
                </c:pt>
                <c:pt idx="19">
                  <c:v>31051</c:v>
                </c:pt>
                <c:pt idx="20">
                  <c:v>31642</c:v>
                </c:pt>
                <c:pt idx="21">
                  <c:v>31653</c:v>
                </c:pt>
                <c:pt idx="22">
                  <c:v>31427</c:v>
                </c:pt>
                <c:pt idx="23">
                  <c:v>31813</c:v>
                </c:pt>
                <c:pt idx="24">
                  <c:v>30023</c:v>
                </c:pt>
                <c:pt idx="25">
                  <c:v>31697</c:v>
                </c:pt>
                <c:pt idx="26">
                  <c:v>31514</c:v>
                </c:pt>
                <c:pt idx="27">
                  <c:v>31899</c:v>
                </c:pt>
                <c:pt idx="28">
                  <c:v>30426</c:v>
                </c:pt>
                <c:pt idx="29">
                  <c:v>30976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B-474B-ACF6-827BFB03E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6626016"/>
        <c:axId val="836614288"/>
      </c:lineChart>
      <c:catAx>
        <c:axId val="83662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14288"/>
        <c:crosses val="autoZero"/>
        <c:auto val="1"/>
        <c:lblAlgn val="ctr"/>
        <c:lblOffset val="100"/>
        <c:noMultiLvlLbl val="0"/>
      </c:catAx>
      <c:valAx>
        <c:axId val="836614288"/>
        <c:scaling>
          <c:orientation val="minMax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2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704576976421634E-2"/>
          <c:y val="0"/>
          <c:w val="0.89459084604715677"/>
          <c:h val="0.88"/>
        </c:manualLayout>
      </c:layout>
      <c:areaChart>
        <c:grouping val="standard"/>
        <c:varyColors val="0"/>
        <c:ser>
          <c:idx val="0"/>
          <c:order val="0"/>
          <c:tx>
            <c:v>Section6</c:v>
          </c:tx>
          <c:spPr>
            <a:solidFill>
              <a:srgbClr val="FFCCCC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val>
            <c:numRef>
              <c:f>ChartsDataSheet!$CNU$12:$CNU$18</c:f>
              <c:numCache>
                <c:formatCode>General</c:formatCode>
                <c:ptCount val="7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22500</c:v>
                </c:pt>
                <c:pt idx="4">
                  <c:v>18750</c:v>
                </c:pt>
                <c:pt idx="5">
                  <c:v>18250</c:v>
                </c:pt>
                <c:pt idx="6">
                  <c:v>17500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5-D545-A58F-1599C5AD40E0}"/>
            </c:ext>
          </c:extLst>
        </c:ser>
        <c:ser>
          <c:idx val="1"/>
          <c:order val="1"/>
          <c:tx>
            <c:v>Section5</c:v>
          </c:tx>
          <c:spPr>
            <a:solidFill>
              <a:srgbClr val="FFFFFF"/>
            </a:solidFill>
            <a:ln w="25400">
              <a:noFill/>
            </a:ln>
          </c:spPr>
          <c:val>
            <c:numRef>
              <c:f>ChartsDataSheet!$CNU$12:$CNU$17</c:f>
              <c:numCache>
                <c:formatCode>General</c:formatCode>
                <c:ptCount val="6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22500</c:v>
                </c:pt>
                <c:pt idx="4">
                  <c:v>18750</c:v>
                </c:pt>
                <c:pt idx="5">
                  <c:v>18250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5-D545-A58F-1599C5AD40E0}"/>
            </c:ext>
          </c:extLst>
        </c:ser>
        <c:ser>
          <c:idx val="2"/>
          <c:order val="2"/>
          <c:tx>
            <c:v>Section4</c:v>
          </c:tx>
          <c:spPr>
            <a:solidFill>
              <a:srgbClr val="FDAE61"/>
            </a:solidFill>
            <a:ln w="25400">
              <a:noFill/>
            </a:ln>
          </c:spPr>
          <c:val>
            <c:numRef>
              <c:f>ChartsDataSheet!$CNU$12:$CNU$16</c:f>
              <c:numCache>
                <c:formatCode>General</c:formatCode>
                <c:ptCount val="5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22500</c:v>
                </c:pt>
                <c:pt idx="4">
                  <c:v>18750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D5-D545-A58F-1599C5AD40E0}"/>
            </c:ext>
          </c:extLst>
        </c:ser>
        <c:ser>
          <c:idx val="3"/>
          <c:order val="3"/>
          <c:tx>
            <c:v>Section3</c:v>
          </c:tx>
          <c:spPr>
            <a:solidFill>
              <a:srgbClr val="F8BB9F"/>
            </a:solidFill>
            <a:ln w="25400">
              <a:noFill/>
            </a:ln>
          </c:spPr>
          <c:val>
            <c:numRef>
              <c:f>ChartsDataSheet!$CNU$12:$CNU$15</c:f>
              <c:numCache>
                <c:formatCode>General</c:formatCode>
                <c:ptCount val="4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D5-D545-A58F-1599C5AD40E0}"/>
            </c:ext>
          </c:extLst>
        </c:ser>
        <c:ser>
          <c:idx val="4"/>
          <c:order val="4"/>
          <c:tx>
            <c:v>Section2</c:v>
          </c:tx>
          <c:spPr>
            <a:solidFill>
              <a:srgbClr val="FDDBC8"/>
            </a:solidFill>
            <a:ln w="25400">
              <a:noFill/>
            </a:ln>
          </c:spPr>
          <c:val>
            <c:numRef>
              <c:f>ChartsDataSheet!$CNU$12:$CNU$14</c:f>
              <c:numCache>
                <c:formatCode>General</c:formatCode>
                <c:ptCount val="3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D5-D545-A58F-1599C5AD40E0}"/>
            </c:ext>
          </c:extLst>
        </c:ser>
        <c:ser>
          <c:idx val="5"/>
          <c:order val="5"/>
          <c:tx>
            <c:v>Section1</c:v>
          </c:tx>
          <c:spPr>
            <a:solidFill>
              <a:srgbClr val="F2CEF0"/>
            </a:solidFill>
            <a:ln w="25400">
              <a:noFill/>
            </a:ln>
          </c:spPr>
          <c:val>
            <c:numRef>
              <c:f>ChartsDataSheet!$CNU$12:$CNU$13</c:f>
              <c:numCache>
                <c:formatCode>General</c:formatCode>
                <c:ptCount val="2"/>
                <c:pt idx="0">
                  <c:v>30000</c:v>
                </c:pt>
                <c:pt idx="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D5-D545-A58F-1599C5AD40E0}"/>
            </c:ext>
          </c:extLst>
        </c:ser>
        <c:ser>
          <c:idx val="6"/>
          <c:order val="6"/>
          <c:tx>
            <c:v>Low</c:v>
          </c:tx>
          <c:spPr>
            <a:solidFill>
              <a:srgbClr val="FFFFFF"/>
            </a:solidFill>
            <a:ln w="25400">
              <a:noFill/>
            </a:ln>
          </c:spPr>
          <c:val>
            <c:numRef>
              <c:f>ChartsDataSheet!$CNT$12:$CNT$18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5000</c:v>
                </c:pt>
                <c:pt idx="3">
                  <c:v>7500</c:v>
                </c:pt>
                <c:pt idx="4">
                  <c:v>11250</c:v>
                </c:pt>
                <c:pt idx="5">
                  <c:v>11750</c:v>
                </c:pt>
                <c:pt idx="6">
                  <c:v>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D5-D545-A58F-1599C5AD4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129184"/>
        <c:axId val="836170864"/>
      </c:areaChart>
      <c:scatterChart>
        <c:scatterStyle val="lineMarker"/>
        <c:varyColors val="0"/>
        <c:ser>
          <c:idx val="7"/>
          <c:order val="7"/>
          <c:tx>
            <c:v>BUBBLE</c:v>
          </c:tx>
          <c:spPr>
            <a:ln w="38100">
              <a:noFill/>
            </a:ln>
          </c:spPr>
          <c:marker>
            <c:symbol val="circle"/>
            <c:size val="40"/>
            <c:spPr>
              <a:solidFill>
                <a:srgbClr val="FFCCCC"/>
              </a:solidFill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F750DD7-FE64-3242-BFAB-04A04AE1047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3D5-D545-A58F-1599C5AD4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000000">
                        <a:lumMod val="100000"/>
                      </a:srgbClr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ChartsDataSheet!$CNQ$19</c:f>
              <c:numCache>
                <c:formatCode>General</c:formatCode>
                <c:ptCount val="1"/>
                <c:pt idx="0">
                  <c:v>7.31</c:v>
                </c:pt>
              </c:numCache>
            </c:numRef>
          </c:xVal>
          <c:yVal>
            <c:numRef>
              <c:f>ChartsDataSheet!$CNS$19</c:f>
              <c:numCache>
                <c:formatCode>General</c:formatCode>
                <c:ptCount val="1"/>
                <c:pt idx="0">
                  <c:v>15000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ChartsDataSheet!$CNR$19</c15:f>
                <c15:dlblRangeCache>
                  <c:ptCount val="1"/>
                  <c:pt idx="0">
                    <c:v>5000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A3D5-D545-A58F-1599C5AD40E0}"/>
            </c:ext>
          </c:extLst>
        </c:ser>
        <c:ser>
          <c:idx val="8"/>
          <c:order val="8"/>
          <c:tx>
            <c:v>Line_Low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ChartsDataSheet!$CNQ$12:$CNQ$18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ChartsDataSheet!$CNT$12:$CNT$18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5000</c:v>
                </c:pt>
                <c:pt idx="3">
                  <c:v>7500</c:v>
                </c:pt>
                <c:pt idx="4">
                  <c:v>11250</c:v>
                </c:pt>
                <c:pt idx="5">
                  <c:v>11750</c:v>
                </c:pt>
                <c:pt idx="6">
                  <c:v>12500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3D5-D545-A58F-1599C5AD40E0}"/>
            </c:ext>
          </c:extLst>
        </c:ser>
        <c:ser>
          <c:idx val="9"/>
          <c:order val="9"/>
          <c:tx>
            <c:v>Line_High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ChartsDataSheet!$CNQ$12:$CNQ$18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ChartsDataSheet!$CNU$12:$CNU$18</c:f>
              <c:numCache>
                <c:formatCode>General</c:formatCode>
                <c:ptCount val="7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22500</c:v>
                </c:pt>
                <c:pt idx="4">
                  <c:v>18750</c:v>
                </c:pt>
                <c:pt idx="5">
                  <c:v>18250</c:v>
                </c:pt>
                <c:pt idx="6">
                  <c:v>17500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3D5-D545-A58F-1599C5AD40E0}"/>
            </c:ext>
          </c:extLst>
        </c:ser>
        <c:ser>
          <c:idx val="10"/>
          <c:order val="10"/>
          <c:tx>
            <c:v>Line_Labels</c:v>
          </c:tx>
          <c:spPr>
            <a:ln w="3810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38100" cap="rnd" cmpd="sng" algn="ctr">
                  <a:solidFill>
                    <a:srgbClr val="000000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612148DD-434E-9749-96DD-A37FC8D8FE7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3D5-D545-A58F-1599C5AD40E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DC0E489-06A4-5945-9017-A66B4DDA1F5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3D5-D545-A58F-1599C5AD40E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CEA6541-5914-4045-A7E9-35CDA95E90C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3D5-D545-A58F-1599C5AD40E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2455C4C-8139-BE45-A545-DE8BA957DA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3D5-D545-A58F-1599C5AD40E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37B4B2-7688-3E48-A451-D02C9241D6B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3D5-D545-A58F-1599C5AD40E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ABB8D77-AD15-6B4B-8037-46C05DE50EA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3D5-D545-A58F-1599C5AD4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014040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ChartsDataSheet!$CNV$13:$CNV$18</c:f>
              <c:numCache>
                <c:formatCode>General</c:formatCode>
                <c:ptCount val="6"/>
                <c:pt idx="0">
                  <c:v>1.5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5.5</c:v>
                </c:pt>
                <c:pt idx="5">
                  <c:v>6.5</c:v>
                </c:pt>
              </c:numCache>
            </c:numRef>
          </c:xVal>
          <c:yVal>
            <c:numRef>
              <c:f>ChartsDataSheet!$CNW$13:$CNW$18</c:f>
              <c:numCache>
                <c:formatCode>General</c:formatCode>
                <c:ptCount val="6"/>
                <c:pt idx="0">
                  <c:v>14100</c:v>
                </c:pt>
                <c:pt idx="1">
                  <c:v>14100</c:v>
                </c:pt>
                <c:pt idx="2">
                  <c:v>14100</c:v>
                </c:pt>
                <c:pt idx="3">
                  <c:v>14100</c:v>
                </c:pt>
                <c:pt idx="4">
                  <c:v>14100</c:v>
                </c:pt>
                <c:pt idx="5">
                  <c:v>14100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ChartsDataSheet!$CNR$13:$CNR$18</c15:f>
                <c15:dlblRangeCache>
                  <c:ptCount val="6"/>
                  <c:pt idx="0">
                    <c:v>Sessions 30000</c:v>
                  </c:pt>
                  <c:pt idx="1">
                    <c:v>Category View 20000</c:v>
                  </c:pt>
                  <c:pt idx="2">
                    <c:v>Product View 15000</c:v>
                  </c:pt>
                  <c:pt idx="3">
                    <c:v>Add To Cart 7500</c:v>
                  </c:pt>
                  <c:pt idx="4">
                    <c:v>Checkout 6500</c:v>
                  </c:pt>
                  <c:pt idx="5">
                    <c:v>Order 5000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A3D5-D545-A58F-1599C5AD40E0}"/>
            </c:ext>
          </c:extLst>
        </c:ser>
        <c:ser>
          <c:idx val="11"/>
          <c:order val="11"/>
          <c:tx>
            <c:v>Line_Percentages</c:v>
          </c:tx>
          <c:spPr>
            <a:ln w="3810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38100" cap="rnd" cmpd="sng" algn="ctr">
                  <a:solidFill>
                    <a:srgbClr val="000000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072FC2F9-27BB-AF42-AF10-0865FAD3B2A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3D5-D545-A58F-1599C5AD40E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C9273A6-DDD0-5045-965A-4F89C7230C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3D5-D545-A58F-1599C5AD40E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5D76AC9-F1B0-F14B-BFF2-849DC2CEB9F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3D5-D545-A58F-1599C5AD40E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3702175-D690-B141-9626-B73D55589B8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3D5-D545-A58F-1599C5AD40E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DE11F55-1629-0D41-BB32-DAB15E0954F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3D5-D545-A58F-1599C5AD40E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8299A82-5F17-C346-9DEF-EEC0EE69209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3D5-D545-A58F-1599C5AD4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ChartsDataSheet!$CNV$13:$CNV$18</c:f>
              <c:numCache>
                <c:formatCode>General</c:formatCode>
                <c:ptCount val="6"/>
                <c:pt idx="0">
                  <c:v>1.5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5.5</c:v>
                </c:pt>
                <c:pt idx="5">
                  <c:v>6.5</c:v>
                </c:pt>
              </c:numCache>
            </c:numRef>
          </c:xVal>
          <c:yVal>
            <c:numRef>
              <c:f>ChartsDataSheet!$CNX$13:$CNX$18</c:f>
              <c:numCache>
                <c:formatCode>General</c:formatCode>
                <c:ptCount val="6"/>
                <c:pt idx="0">
                  <c:v>16050</c:v>
                </c:pt>
                <c:pt idx="1">
                  <c:v>16050</c:v>
                </c:pt>
                <c:pt idx="2">
                  <c:v>16050</c:v>
                </c:pt>
                <c:pt idx="3">
                  <c:v>16050</c:v>
                </c:pt>
                <c:pt idx="4">
                  <c:v>16050</c:v>
                </c:pt>
                <c:pt idx="5">
                  <c:v>16050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ChartsDataSheet!$CNY$13:$CNY$18</c15:f>
                <c15:dlblRangeCache>
                  <c:ptCount val="6"/>
                  <c:pt idx="0">
                    <c:v>100%</c:v>
                  </c:pt>
                  <c:pt idx="1">
                    <c:v>67%</c:v>
                  </c:pt>
                  <c:pt idx="2">
                    <c:v>50%</c:v>
                  </c:pt>
                  <c:pt idx="3">
                    <c:v>25%</c:v>
                  </c:pt>
                  <c:pt idx="4">
                    <c:v>22%</c:v>
                  </c:pt>
                  <c:pt idx="5">
                    <c:v>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2-A3D5-D545-A58F-1599C5AD4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129184"/>
        <c:axId val="836170864"/>
      </c:scatterChart>
      <c:catAx>
        <c:axId val="338129184"/>
        <c:scaling>
          <c:orientation val="minMax"/>
        </c:scaling>
        <c:delete val="1"/>
        <c:axPos val="b"/>
        <c:majorTickMark val="out"/>
        <c:minorTickMark val="none"/>
        <c:tickLblPos val="nextTo"/>
        <c:crossAx val="836170864"/>
        <c:crosses val="autoZero"/>
        <c:auto val="1"/>
        <c:lblAlgn val="ctr"/>
        <c:lblOffset val="100"/>
        <c:noMultiLvlLbl val="0"/>
      </c:catAx>
      <c:valAx>
        <c:axId val="8361708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38129184"/>
        <c:crosses val="autoZero"/>
        <c:crossBetween val="between"/>
      </c:valAx>
      <c:spPr>
        <a:noFill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15013798516344E-2"/>
          <c:y val="1.4364591956567781E-2"/>
          <c:w val="0.94040620806643538"/>
          <c:h val="0.899968822538801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Charts!$B$63</c:f>
              <c:strCache>
                <c:ptCount val="1"/>
                <c:pt idx="0">
                  <c:v>Sessions</c:v>
                </c:pt>
              </c:strCache>
            </c:strRef>
          </c:tx>
          <c:spPr>
            <a:solidFill>
              <a:srgbClr val="318C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Charts!$C$62:$D$62</c:f>
              <c:strCache>
                <c:ptCount val="2"/>
                <c:pt idx="0">
                  <c:v> Male</c:v>
                </c:pt>
                <c:pt idx="1">
                  <c:v> Female</c:v>
                </c:pt>
              </c:strCache>
            </c:strRef>
          </c:cat>
          <c:val>
            <c:numRef>
              <c:f>Charts!$C$63:$D$63</c:f>
              <c:numCache>
                <c:formatCode>0%</c:formatCode>
                <c:ptCount val="2"/>
                <c:pt idx="0">
                  <c:v>0.54</c:v>
                </c:pt>
                <c:pt idx="1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F-8F46-BE49-5D6DA53A86F9}"/>
            </c:ext>
          </c:extLst>
        </c:ser>
        <c:ser>
          <c:idx val="1"/>
          <c:order val="1"/>
          <c:tx>
            <c:strRef>
              <c:f>Charts!$B$64</c:f>
              <c:strCache>
                <c:ptCount val="1"/>
                <c:pt idx="0">
                  <c:v>Orders</c:v>
                </c:pt>
              </c:strCache>
            </c:strRef>
          </c:tx>
          <c:spPr>
            <a:solidFill>
              <a:srgbClr val="89CF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Charts!$C$62:$D$62</c:f>
              <c:strCache>
                <c:ptCount val="2"/>
                <c:pt idx="0">
                  <c:v> Male</c:v>
                </c:pt>
                <c:pt idx="1">
                  <c:v> Female</c:v>
                </c:pt>
              </c:strCache>
            </c:strRef>
          </c:cat>
          <c:val>
            <c:numRef>
              <c:f>Charts!$C$64:$D$64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CF-8F46-BE49-5D6DA53A86F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86206576"/>
        <c:axId val="1586203584"/>
      </c:barChart>
      <c:catAx>
        <c:axId val="158620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6203584"/>
        <c:crosses val="autoZero"/>
        <c:auto val="1"/>
        <c:lblAlgn val="ctr"/>
        <c:lblOffset val="100"/>
        <c:noMultiLvlLbl val="0"/>
      </c:catAx>
      <c:valAx>
        <c:axId val="15862035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620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3.xml"/><Relationship Id="rId7" Type="http://schemas.openxmlformats.org/officeDocument/2006/relationships/image" Target="../media/image4.png"/><Relationship Id="rId12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11" Type="http://schemas.openxmlformats.org/officeDocument/2006/relationships/image" Target="../media/image8.png"/><Relationship Id="rId5" Type="http://schemas.openxmlformats.org/officeDocument/2006/relationships/image" Target="../media/image2.png"/><Relationship Id="rId10" Type="http://schemas.openxmlformats.org/officeDocument/2006/relationships/image" Target="../media/image7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520700</xdr:colOff>
      <xdr:row>11</xdr:row>
      <xdr:rowOff>186266</xdr:rowOff>
    </xdr:from>
    <xdr:to>
      <xdr:col>26</xdr:col>
      <xdr:colOff>313267</xdr:colOff>
      <xdr:row>25</xdr:row>
      <xdr:rowOff>78316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A00E49-3E4A-9347-ACAB-F7D24F7C0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50</xdr:row>
      <xdr:rowOff>0</xdr:rowOff>
    </xdr:from>
    <xdr:to>
      <xdr:col>8</xdr:col>
      <xdr:colOff>952500</xdr:colOff>
      <xdr:row>64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E1EAA8-6106-4B41-B93A-679125009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</xdr:colOff>
      <xdr:row>28</xdr:row>
      <xdr:rowOff>0</xdr:rowOff>
    </xdr:from>
    <xdr:to>
      <xdr:col>9</xdr:col>
      <xdr:colOff>785092</xdr:colOff>
      <xdr:row>46</xdr:row>
      <xdr:rowOff>150091</xdr:rowOff>
    </xdr:to>
    <xdr:graphicFrame macro="">
      <xdr:nvGraphicFramePr>
        <xdr:cNvPr id="7" name="SF2_1">
          <a:extLst>
            <a:ext uri="{FF2B5EF4-FFF2-40B4-BE49-F238E27FC236}">
              <a16:creationId xmlns:a16="http://schemas.microsoft.com/office/drawing/2014/main" id="{989F08CB-CA0E-3346-AA7E-02A9E42B0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27</xdr:col>
      <xdr:colOff>214490</xdr:colOff>
      <xdr:row>1</xdr:row>
      <xdr:rowOff>36042</xdr:rowOff>
    </xdr:from>
    <xdr:to>
      <xdr:col>29</xdr:col>
      <xdr:colOff>663223</xdr:colOff>
      <xdr:row>7</xdr:row>
      <xdr:rowOff>3469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C87DD60-C7B9-4F4C-889E-EE598E970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420190" y="239242"/>
          <a:ext cx="1528233" cy="1186627"/>
        </a:xfrm>
        <a:prstGeom prst="rect">
          <a:avLst/>
        </a:prstGeom>
      </xdr:spPr>
    </xdr:pic>
    <xdr:clientData/>
  </xdr:twoCellAnchor>
  <xdr:twoCellAnchor editAs="oneCell">
    <xdr:from>
      <xdr:col>7</xdr:col>
      <xdr:colOff>832556</xdr:colOff>
      <xdr:row>69</xdr:row>
      <xdr:rowOff>112888</xdr:rowOff>
    </xdr:from>
    <xdr:to>
      <xdr:col>8</xdr:col>
      <xdr:colOff>296333</xdr:colOff>
      <xdr:row>71</xdr:row>
      <xdr:rowOff>98777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4E9FF3-9C18-995C-1411-845F0B58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39556" y="14153444"/>
          <a:ext cx="437444" cy="437444"/>
        </a:xfrm>
        <a:prstGeom prst="rect">
          <a:avLst/>
        </a:prstGeom>
      </xdr:spPr>
    </xdr:pic>
    <xdr:clientData/>
  </xdr:twoCellAnchor>
  <xdr:twoCellAnchor editAs="oneCell">
    <xdr:from>
      <xdr:col>11</xdr:col>
      <xdr:colOff>508000</xdr:colOff>
      <xdr:row>69</xdr:row>
      <xdr:rowOff>84666</xdr:rowOff>
    </xdr:from>
    <xdr:to>
      <xdr:col>12</xdr:col>
      <xdr:colOff>186266</xdr:colOff>
      <xdr:row>71</xdr:row>
      <xdr:rowOff>169333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8BD37A-58EC-276C-A1EB-F085312C9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92444" y="14125222"/>
          <a:ext cx="536222" cy="536222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77</xdr:row>
      <xdr:rowOff>112887</xdr:rowOff>
    </xdr:from>
    <xdr:to>
      <xdr:col>2</xdr:col>
      <xdr:colOff>479776</xdr:colOff>
      <xdr:row>79</xdr:row>
      <xdr:rowOff>155219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403908F-6DB0-48A0-D723-05F7CF5B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" y="15832665"/>
          <a:ext cx="437443" cy="437443"/>
        </a:xfrm>
        <a:prstGeom prst="rect">
          <a:avLst/>
        </a:prstGeom>
      </xdr:spPr>
    </xdr:pic>
    <xdr:clientData/>
  </xdr:twoCellAnchor>
  <xdr:twoCellAnchor editAs="oneCell">
    <xdr:from>
      <xdr:col>4</xdr:col>
      <xdr:colOff>945445</xdr:colOff>
      <xdr:row>77</xdr:row>
      <xdr:rowOff>112889</xdr:rowOff>
    </xdr:from>
    <xdr:to>
      <xdr:col>5</xdr:col>
      <xdr:colOff>409221</xdr:colOff>
      <xdr:row>79</xdr:row>
      <xdr:rowOff>155221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CB64A3D-4570-F86E-8EA7-BB42E20E0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31445" y="15832667"/>
          <a:ext cx="437443" cy="437443"/>
        </a:xfrm>
        <a:prstGeom prst="rect">
          <a:avLst/>
        </a:prstGeom>
      </xdr:spPr>
    </xdr:pic>
    <xdr:clientData/>
  </xdr:twoCellAnchor>
  <xdr:twoCellAnchor editAs="oneCell">
    <xdr:from>
      <xdr:col>7</xdr:col>
      <xdr:colOff>790223</xdr:colOff>
      <xdr:row>77</xdr:row>
      <xdr:rowOff>70555</xdr:rowOff>
    </xdr:from>
    <xdr:to>
      <xdr:col>8</xdr:col>
      <xdr:colOff>310445</xdr:colOff>
      <xdr:row>79</xdr:row>
      <xdr:rowOff>169333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AA0F85A-8833-3A3F-F295-DA6433138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97223" y="15790333"/>
          <a:ext cx="493889" cy="493889"/>
        </a:xfrm>
        <a:prstGeom prst="rect">
          <a:avLst/>
        </a:prstGeom>
      </xdr:spPr>
    </xdr:pic>
    <xdr:clientData/>
  </xdr:twoCellAnchor>
  <xdr:twoCellAnchor editAs="oneCell">
    <xdr:from>
      <xdr:col>13</xdr:col>
      <xdr:colOff>691444</xdr:colOff>
      <xdr:row>76</xdr:row>
      <xdr:rowOff>98778</xdr:rowOff>
    </xdr:from>
    <xdr:to>
      <xdr:col>14</xdr:col>
      <xdr:colOff>451556</xdr:colOff>
      <xdr:row>79</xdr:row>
      <xdr:rowOff>56445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021AE9D-1918-91B6-24A6-370DE407A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541000" y="15578667"/>
          <a:ext cx="592667" cy="592667"/>
        </a:xfrm>
        <a:prstGeom prst="rect">
          <a:avLst/>
        </a:prstGeom>
      </xdr:spPr>
    </xdr:pic>
    <xdr:clientData/>
  </xdr:twoCellAnchor>
  <xdr:twoCellAnchor editAs="oneCell">
    <xdr:from>
      <xdr:col>11</xdr:col>
      <xdr:colOff>324556</xdr:colOff>
      <xdr:row>37</xdr:row>
      <xdr:rowOff>42334</xdr:rowOff>
    </xdr:from>
    <xdr:to>
      <xdr:col>12</xdr:col>
      <xdr:colOff>101600</xdr:colOff>
      <xdr:row>40</xdr:row>
      <xdr:rowOff>84667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A5C2D1A-CA0A-BCA8-FE1B-0C3112E68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09000" y="7704667"/>
          <a:ext cx="635000" cy="635000"/>
        </a:xfrm>
        <a:prstGeom prst="rect">
          <a:avLst/>
        </a:prstGeom>
      </xdr:spPr>
    </xdr:pic>
    <xdr:clientData/>
  </xdr:twoCellAnchor>
  <xdr:twoCellAnchor>
    <xdr:from>
      <xdr:col>17</xdr:col>
      <xdr:colOff>228600</xdr:colOff>
      <xdr:row>94</xdr:row>
      <xdr:rowOff>190500</xdr:rowOff>
    </xdr:from>
    <xdr:to>
      <xdr:col>26</xdr:col>
      <xdr:colOff>368300</xdr:colOff>
      <xdr:row>103</xdr:row>
      <xdr:rowOff>127000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0573B88-6355-374D-B920-BAF0ADF8E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197853</xdr:colOff>
      <xdr:row>31</xdr:row>
      <xdr:rowOff>167773</xdr:rowOff>
    </xdr:from>
    <xdr:to>
      <xdr:col>22</xdr:col>
      <xdr:colOff>626311</xdr:colOff>
      <xdr:row>56</xdr:row>
      <xdr:rowOff>167773</xdr:rowOff>
    </xdr:to>
    <xdr:graphicFrame macro="">
      <xdr:nvGraphicFramePr>
        <xdr:cNvPr id="3" name="SF2_1">
          <a:extLst>
            <a:ext uri="{FF2B5EF4-FFF2-40B4-BE49-F238E27FC236}">
              <a16:creationId xmlns:a16="http://schemas.microsoft.com/office/drawing/2014/main" id="{7B6EBF63-6648-B47B-64D1-41BC440B6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361950</xdr:colOff>
      <xdr:row>58</xdr:row>
      <xdr:rowOff>25400</xdr:rowOff>
    </xdr:from>
    <xdr:to>
      <xdr:col>21</xdr:col>
      <xdr:colOff>482600</xdr:colOff>
      <xdr:row>74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59F7F8-D7CB-F669-D6BA-7B0EF05EF1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101600</xdr:colOff>
      <xdr:row>5</xdr:row>
      <xdr:rowOff>63500</xdr:rowOff>
    </xdr:from>
    <xdr:to>
      <xdr:col>19</xdr:col>
      <xdr:colOff>254000</xdr:colOff>
      <xdr:row>35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98A500-A200-CC7F-BCBC-118ACA2351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50800</xdr:colOff>
      <xdr:row>33</xdr:row>
      <xdr:rowOff>127000</xdr:rowOff>
    </xdr:from>
    <xdr:to>
      <xdr:col>18</xdr:col>
      <xdr:colOff>457200</xdr:colOff>
      <xdr:row>58</xdr:row>
      <xdr:rowOff>127000</xdr:rowOff>
    </xdr:to>
    <xdr:graphicFrame macro="">
      <xdr:nvGraphicFramePr>
        <xdr:cNvPr id="3" name="SF2_1">
          <a:extLst>
            <a:ext uri="{FF2B5EF4-FFF2-40B4-BE49-F238E27FC236}">
              <a16:creationId xmlns:a16="http://schemas.microsoft.com/office/drawing/2014/main" id="{22A03113-FFDD-8C73-86BB-292BA5237D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755650</xdr:colOff>
      <xdr:row>64</xdr:row>
      <xdr:rowOff>12700</xdr:rowOff>
    </xdr:from>
    <xdr:to>
      <xdr:col>19</xdr:col>
      <xdr:colOff>723900</xdr:colOff>
      <xdr:row>85</xdr:row>
      <xdr:rowOff>139700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3C563F-4534-DC8C-2773-7A9A0ABCE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A11D-D757-CA4B-B39D-FF61D5225C10}">
  <dimension ref="A1:CSD27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6" x14ac:dyDescent="0.2"/>
  <cols>
    <col min="1" max="1" width="16" style="9" bestFit="1" customWidth="1"/>
    <col min="2" max="2" width="3.1640625" style="9" bestFit="1" customWidth="1"/>
    <col min="3" max="5" width="2.1640625" style="9" bestFit="1" customWidth="1"/>
    <col min="6" max="6" width="4.1640625" style="9" bestFit="1" customWidth="1"/>
    <col min="7" max="7" width="4.33203125" style="9" bestFit="1" customWidth="1"/>
    <col min="8" max="8" width="3.6640625" style="9" bestFit="1" customWidth="1"/>
    <col min="9" max="9" width="6.6640625" style="9" bestFit="1" customWidth="1"/>
    <col min="10" max="10" width="8.33203125" style="9" bestFit="1" customWidth="1"/>
    <col min="11" max="11" width="9.6640625" style="9" bestFit="1" customWidth="1"/>
    <col min="12" max="12" width="6.6640625" style="9" bestFit="1" customWidth="1"/>
    <col min="13" max="14" width="5.6640625" style="9" bestFit="1" customWidth="1"/>
    <col min="15" max="17" width="6.5" style="9" bestFit="1" customWidth="1"/>
    <col min="18" max="18" width="4.5" style="9" bestFit="1" customWidth="1"/>
    <col min="19" max="19" width="10.6640625" style="9" bestFit="1" customWidth="1"/>
    <col min="20" max="20" width="10.5" style="9" bestFit="1" customWidth="1"/>
    <col min="21" max="21" width="8.1640625" style="9" bestFit="1" customWidth="1"/>
    <col min="22" max="22" width="9.1640625" style="9" bestFit="1" customWidth="1"/>
    <col min="23" max="23" width="7.5" style="9" bestFit="1" customWidth="1"/>
    <col min="24" max="24" width="10.33203125" style="9" bestFit="1" customWidth="1"/>
    <col min="25" max="25" width="4.5" style="9" bestFit="1" customWidth="1"/>
    <col min="26" max="26" width="3.1640625" style="9" bestFit="1" customWidth="1"/>
    <col min="27" max="29" width="2.1640625" style="9" bestFit="1" customWidth="1"/>
    <col min="30" max="30" width="4.1640625" style="9" bestFit="1" customWidth="1"/>
    <col min="31" max="31" width="4.33203125" style="9" bestFit="1" customWidth="1"/>
    <col min="32" max="32" width="3.6640625" style="9" bestFit="1" customWidth="1"/>
    <col min="33" max="33" width="10" style="9" bestFit="1" customWidth="1"/>
    <col min="34" max="34" width="7.5" style="9" bestFit="1" customWidth="1"/>
    <col min="35" max="41" width="5.6640625" style="9" bestFit="1" customWidth="1"/>
    <col min="42" max="44" width="6.6640625" style="9" bestFit="1" customWidth="1"/>
    <col min="45" max="50" width="6.5" style="9" bestFit="1" customWidth="1"/>
    <col min="51" max="53" width="7.5" style="9" bestFit="1" customWidth="1"/>
    <col min="54" max="54" width="11" style="9" bestFit="1" customWidth="1"/>
    <col min="55" max="55" width="6" style="9" bestFit="1" customWidth="1"/>
    <col min="56" max="56" width="8.33203125" style="9" bestFit="1" customWidth="1"/>
    <col min="57" max="62" width="2.1640625" style="9" bestFit="1" customWidth="1"/>
    <col min="63" max="63" width="7.33203125" style="9" bestFit="1" customWidth="1"/>
    <col min="64" max="64" width="6.5" style="9" bestFit="1" customWidth="1"/>
    <col min="65" max="65" width="6.6640625" style="9" bestFit="1" customWidth="1"/>
    <col min="66" max="100" width="10.83203125" style="9"/>
    <col min="101" max="101" width="18" style="9" bestFit="1" customWidth="1"/>
    <col min="102" max="102" width="10.6640625" style="9" bestFit="1" customWidth="1"/>
    <col min="103" max="103" width="10.5" style="9" bestFit="1" customWidth="1"/>
    <col min="104" max="104" width="8.1640625" style="9" bestFit="1" customWidth="1"/>
    <col min="105" max="105" width="9.1640625" style="9" bestFit="1" customWidth="1"/>
    <col min="106" max="107" width="6" style="9" bestFit="1" customWidth="1"/>
    <col min="108" max="108" width="3.83203125" style="9" bestFit="1" customWidth="1"/>
    <col min="109" max="110" width="7.5" style="9" bestFit="1" customWidth="1"/>
    <col min="111" max="112" width="6" style="9" bestFit="1" customWidth="1"/>
    <col min="113" max="113" width="3.83203125" style="9" bestFit="1" customWidth="1"/>
    <col min="114" max="115" width="7.5" style="9" bestFit="1" customWidth="1"/>
    <col min="116" max="1500" width="10.83203125" style="9"/>
    <col min="1501" max="1501" width="21.1640625" style="9" bestFit="1" customWidth="1"/>
    <col min="1502" max="1502" width="10.6640625" style="9" bestFit="1" customWidth="1"/>
    <col min="1503" max="1503" width="10.5" style="9" bestFit="1" customWidth="1"/>
    <col min="1504" max="1504" width="8.1640625" style="9" bestFit="1" customWidth="1"/>
    <col min="1505" max="1505" width="9.1640625" style="9" bestFit="1" customWidth="1"/>
    <col min="1506" max="1506" width="7.5" style="9" bestFit="1" customWidth="1"/>
    <col min="1507" max="1600" width="10.83203125" style="9"/>
    <col min="1601" max="1601" width="12.83203125" style="9" bestFit="1" customWidth="1"/>
    <col min="1602" max="1602" width="3.1640625" style="9" bestFit="1" customWidth="1"/>
    <col min="1603" max="1603" width="6" style="9" bestFit="1" customWidth="1"/>
    <col min="1604" max="1605" width="6.33203125" style="9" bestFit="1" customWidth="1"/>
    <col min="1606" max="1608" width="5.83203125" style="9" bestFit="1" customWidth="1"/>
    <col min="1609" max="1609" width="6.6640625" style="9" bestFit="1" customWidth="1"/>
    <col min="1610" max="1610" width="8.33203125" style="9" bestFit="1" customWidth="1"/>
    <col min="1611" max="1611" width="9" style="9" bestFit="1" customWidth="1"/>
    <col min="1612" max="1612" width="6.5" style="9" bestFit="1" customWidth="1"/>
    <col min="1613" max="1613" width="7.5" style="9" bestFit="1" customWidth="1"/>
    <col min="1614" max="1614" width="4.5" style="9" bestFit="1" customWidth="1"/>
    <col min="1615" max="1617" width="6.83203125" style="9" bestFit="1" customWidth="1"/>
    <col min="1618" max="1618" width="6" style="9" bestFit="1" customWidth="1"/>
    <col min="1619" max="1619" width="10.6640625" style="9" bestFit="1" customWidth="1"/>
    <col min="1620" max="1620" width="10.5" style="9" bestFit="1" customWidth="1"/>
    <col min="1621" max="1621" width="8.1640625" style="9" bestFit="1" customWidth="1"/>
    <col min="1622" max="1622" width="9.1640625" style="9" bestFit="1" customWidth="1"/>
    <col min="1623" max="1623" width="6" style="9" bestFit="1" customWidth="1"/>
    <col min="1624" max="1624" width="6.1640625" style="9" bestFit="1" customWidth="1"/>
    <col min="1625" max="1900" width="10.83203125" style="9"/>
    <col min="1901" max="1901" width="21.6640625" style="9" bestFit="1" customWidth="1"/>
    <col min="1902" max="1902" width="10.6640625" style="9" bestFit="1" customWidth="1"/>
    <col min="1903" max="1903" width="10.5" style="9" bestFit="1" customWidth="1"/>
    <col min="1904" max="1904" width="8.1640625" style="9" bestFit="1" customWidth="1"/>
    <col min="1905" max="1905" width="9.1640625" style="9" bestFit="1" customWidth="1"/>
    <col min="1906" max="2000" width="10.83203125" style="9"/>
    <col min="2001" max="2001" width="18.33203125" style="9" bestFit="1" customWidth="1"/>
    <col min="2002" max="2002" width="10.6640625" style="9" bestFit="1" customWidth="1"/>
    <col min="2003" max="2003" width="10.5" style="9" bestFit="1" customWidth="1"/>
    <col min="2004" max="2004" width="8.1640625" style="9" bestFit="1" customWidth="1"/>
    <col min="2005" max="2005" width="9.1640625" style="9" bestFit="1" customWidth="1"/>
    <col min="2006" max="2006" width="6.1640625" style="9" bestFit="1" customWidth="1"/>
    <col min="2007" max="2007" width="6.33203125" style="9" bestFit="1" customWidth="1"/>
    <col min="2008" max="2008" width="10.1640625" style="9" bestFit="1" customWidth="1"/>
    <col min="2009" max="2009" width="9.1640625" style="9" bestFit="1" customWidth="1"/>
    <col min="2010" max="2010" width="6.33203125" style="9" bestFit="1" customWidth="1"/>
    <col min="2011" max="2011" width="5" style="9" bestFit="1" customWidth="1"/>
    <col min="2012" max="2012" width="15.6640625" style="9" bestFit="1" customWidth="1"/>
    <col min="2013" max="2100" width="10.83203125" style="9"/>
    <col min="2101" max="2101" width="15.83203125" style="9" bestFit="1" customWidth="1"/>
    <col min="2102" max="2102" width="10.6640625" style="9" bestFit="1" customWidth="1"/>
    <col min="2103" max="2103" width="10.5" style="9" bestFit="1" customWidth="1"/>
    <col min="2104" max="2104" width="8.1640625" style="9" bestFit="1" customWidth="1"/>
    <col min="2105" max="2105" width="9.1640625" style="9" bestFit="1" customWidth="1"/>
    <col min="2106" max="2109" width="10.83203125" style="9"/>
  </cols>
  <sheetData>
    <row r="1" spans="1:2526" s="16" customFormat="1" x14ac:dyDescent="0.2">
      <c r="A1" s="14" t="s">
        <v>14</v>
      </c>
      <c r="B1" s="14" t="s">
        <v>15</v>
      </c>
      <c r="C1" s="14">
        <v>1</v>
      </c>
      <c r="D1" s="14">
        <v>2</v>
      </c>
      <c r="E1" s="14">
        <v>3</v>
      </c>
      <c r="F1" s="14" t="s">
        <v>16</v>
      </c>
      <c r="G1" s="14" t="s">
        <v>17</v>
      </c>
      <c r="H1" s="14" t="s">
        <v>18</v>
      </c>
      <c r="I1" s="14" t="s">
        <v>19</v>
      </c>
      <c r="J1" s="14" t="s">
        <v>20</v>
      </c>
      <c r="K1" s="14" t="s">
        <v>21</v>
      </c>
      <c r="L1" s="14" t="s">
        <v>22</v>
      </c>
      <c r="M1" s="14" t="s">
        <v>23</v>
      </c>
      <c r="N1" s="14" t="s">
        <v>24</v>
      </c>
      <c r="O1" s="24" t="s">
        <v>25</v>
      </c>
      <c r="P1" s="14" t="s">
        <v>26</v>
      </c>
      <c r="Q1" s="14" t="s">
        <v>27</v>
      </c>
      <c r="R1" s="14" t="s">
        <v>28</v>
      </c>
      <c r="S1" s="14" t="s">
        <v>29</v>
      </c>
      <c r="T1" s="14" t="s">
        <v>30</v>
      </c>
      <c r="U1" s="14" t="s">
        <v>31</v>
      </c>
      <c r="V1" s="14" t="s">
        <v>32</v>
      </c>
      <c r="W1" s="14" t="s">
        <v>33</v>
      </c>
      <c r="X1" s="14" t="s">
        <v>34</v>
      </c>
      <c r="Y1" s="14" t="s">
        <v>35</v>
      </c>
      <c r="Z1" s="15" t="s">
        <v>36</v>
      </c>
      <c r="AA1" s="15">
        <v>1</v>
      </c>
      <c r="AB1" s="15">
        <v>2</v>
      </c>
      <c r="AC1" s="15">
        <v>3</v>
      </c>
      <c r="AD1" s="15" t="s">
        <v>16</v>
      </c>
      <c r="AE1" s="15" t="s">
        <v>17</v>
      </c>
      <c r="AF1" s="15" t="s">
        <v>18</v>
      </c>
      <c r="AG1" s="15" t="s">
        <v>37</v>
      </c>
      <c r="AH1" s="15" t="s">
        <v>38</v>
      </c>
      <c r="AI1" s="25" t="s">
        <v>39</v>
      </c>
      <c r="AJ1" s="25" t="s">
        <v>40</v>
      </c>
      <c r="AK1" s="25" t="s">
        <v>41</v>
      </c>
      <c r="AL1" s="25" t="s">
        <v>42</v>
      </c>
      <c r="AM1" s="25" t="s">
        <v>43</v>
      </c>
      <c r="AN1" s="25" t="s">
        <v>44</v>
      </c>
      <c r="AO1" s="25" t="s">
        <v>45</v>
      </c>
      <c r="AP1" s="25" t="s">
        <v>46</v>
      </c>
      <c r="AQ1" s="25" t="s">
        <v>47</v>
      </c>
      <c r="AR1" s="25" t="s">
        <v>48</v>
      </c>
      <c r="AS1" s="25" t="s">
        <v>49</v>
      </c>
      <c r="AT1" s="25" t="s">
        <v>50</v>
      </c>
      <c r="AU1" s="25" t="s">
        <v>51</v>
      </c>
      <c r="AV1" s="25" t="s">
        <v>52</v>
      </c>
      <c r="AW1" s="25" t="s">
        <v>53</v>
      </c>
      <c r="AX1" s="25" t="s">
        <v>54</v>
      </c>
      <c r="AY1" s="25" t="s">
        <v>55</v>
      </c>
      <c r="AZ1" s="25" t="s">
        <v>56</v>
      </c>
      <c r="BA1" s="25" t="s">
        <v>57</v>
      </c>
      <c r="BB1" s="26" t="s">
        <v>58</v>
      </c>
      <c r="BC1" s="26" t="s">
        <v>59</v>
      </c>
      <c r="BD1" s="13" t="s">
        <v>60</v>
      </c>
      <c r="BE1" s="14">
        <v>1</v>
      </c>
      <c r="BF1" s="14">
        <v>2</v>
      </c>
      <c r="BG1" s="14">
        <v>3</v>
      </c>
      <c r="BH1" s="15">
        <v>1</v>
      </c>
      <c r="BI1" s="15">
        <v>2</v>
      </c>
      <c r="BJ1" s="15">
        <v>3</v>
      </c>
      <c r="BK1" s="14" t="s">
        <v>61</v>
      </c>
      <c r="BL1" s="14" t="s">
        <v>62</v>
      </c>
      <c r="BM1" s="14" t="s">
        <v>63</v>
      </c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17" t="s">
        <v>64</v>
      </c>
      <c r="CX1" s="17" t="s">
        <v>29</v>
      </c>
      <c r="CY1" s="17" t="s">
        <v>30</v>
      </c>
      <c r="CZ1" s="18" t="s">
        <v>31</v>
      </c>
      <c r="DA1" s="17" t="s">
        <v>32</v>
      </c>
      <c r="DB1" s="18" t="s">
        <v>65</v>
      </c>
      <c r="DC1" s="18" t="s">
        <v>66</v>
      </c>
      <c r="DD1" s="18" t="s">
        <v>67</v>
      </c>
      <c r="DE1" s="18" t="s">
        <v>68</v>
      </c>
      <c r="DF1" s="18" t="s">
        <v>69</v>
      </c>
      <c r="DG1" s="18" t="s">
        <v>65</v>
      </c>
      <c r="DH1" s="18" t="s">
        <v>66</v>
      </c>
      <c r="DI1" s="18" t="s">
        <v>67</v>
      </c>
      <c r="DJ1" s="18" t="s">
        <v>68</v>
      </c>
      <c r="DK1" s="18" t="s">
        <v>69</v>
      </c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17" t="s">
        <v>70</v>
      </c>
      <c r="BET1" s="17" t="s">
        <v>29</v>
      </c>
      <c r="BEU1" s="17" t="s">
        <v>30</v>
      </c>
      <c r="BEV1" s="18" t="s">
        <v>31</v>
      </c>
      <c r="BEW1" s="17" t="s">
        <v>32</v>
      </c>
      <c r="BEX1" s="18" t="s">
        <v>68</v>
      </c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17" t="s">
        <v>71</v>
      </c>
      <c r="BIP1" s="17" t="s">
        <v>15</v>
      </c>
      <c r="BIQ1" s="17" t="s">
        <v>72</v>
      </c>
      <c r="BIR1" s="17" t="s">
        <v>73</v>
      </c>
      <c r="BIS1" s="18" t="s">
        <v>74</v>
      </c>
      <c r="BIT1" s="17" t="s">
        <v>75</v>
      </c>
      <c r="BIU1" s="17" t="s">
        <v>76</v>
      </c>
      <c r="BIV1" s="17" t="s">
        <v>77</v>
      </c>
      <c r="BIW1" s="17" t="s">
        <v>19</v>
      </c>
      <c r="BIX1" s="17" t="s">
        <v>20</v>
      </c>
      <c r="BIY1" s="19" t="s">
        <v>78</v>
      </c>
      <c r="BIZ1" s="19" t="s">
        <v>79</v>
      </c>
      <c r="BJA1" s="19" t="s">
        <v>80</v>
      </c>
      <c r="BJB1" s="19" t="s">
        <v>81</v>
      </c>
      <c r="BJC1" s="20" t="s">
        <v>82</v>
      </c>
      <c r="BJD1" s="17" t="s">
        <v>83</v>
      </c>
      <c r="BJE1" s="17" t="s">
        <v>84</v>
      </c>
      <c r="BJF1" s="17" t="s">
        <v>85</v>
      </c>
      <c r="BJG1" s="17" t="s">
        <v>29</v>
      </c>
      <c r="BJH1" s="17" t="s">
        <v>30</v>
      </c>
      <c r="BJI1" s="17" t="s">
        <v>31</v>
      </c>
      <c r="BJJ1" s="17" t="s">
        <v>32</v>
      </c>
      <c r="BJK1" s="18" t="s">
        <v>86</v>
      </c>
      <c r="BJL1" s="18" t="s">
        <v>87</v>
      </c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17" t="s">
        <v>88</v>
      </c>
      <c r="BUD1" s="17" t="s">
        <v>29</v>
      </c>
      <c r="BUE1" s="17" t="s">
        <v>30</v>
      </c>
      <c r="BUF1" s="18" t="s">
        <v>31</v>
      </c>
      <c r="BUG1" s="17" t="s">
        <v>32</v>
      </c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17" t="s">
        <v>89</v>
      </c>
      <c r="BXZ1" s="17" t="s">
        <v>29</v>
      </c>
      <c r="BYA1" s="17" t="s">
        <v>30</v>
      </c>
      <c r="BYB1" s="18" t="s">
        <v>31</v>
      </c>
      <c r="BYC1" s="17" t="s">
        <v>32</v>
      </c>
      <c r="BYD1" s="18" t="s">
        <v>90</v>
      </c>
      <c r="BYE1" s="18" t="s">
        <v>91</v>
      </c>
      <c r="BYF1" s="18" t="s">
        <v>92</v>
      </c>
      <c r="BYG1" s="18" t="s">
        <v>93</v>
      </c>
      <c r="BYH1" s="18" t="s">
        <v>94</v>
      </c>
      <c r="BYI1" s="18" t="s">
        <v>95</v>
      </c>
      <c r="BYJ1" s="18" t="s">
        <v>96</v>
      </c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17" t="s">
        <v>97</v>
      </c>
      <c r="CBV1" s="17" t="s">
        <v>29</v>
      </c>
      <c r="CBW1" s="17" t="s">
        <v>30</v>
      </c>
      <c r="CBX1" s="18" t="s">
        <v>31</v>
      </c>
      <c r="CBY1" s="17" t="s">
        <v>32</v>
      </c>
      <c r="CBZ1" s="27"/>
      <c r="CCA1" s="27"/>
      <c r="CCB1" s="27"/>
      <c r="CCC1" s="27"/>
      <c r="CJM1" s="17" t="s">
        <v>98</v>
      </c>
      <c r="CJN1" s="17" t="s">
        <v>29</v>
      </c>
      <c r="CJO1" s="17" t="s">
        <v>30</v>
      </c>
      <c r="CJP1" s="18" t="s">
        <v>31</v>
      </c>
      <c r="CJQ1" s="17" t="s">
        <v>32</v>
      </c>
      <c r="CJR1" s="17" t="s">
        <v>99</v>
      </c>
      <c r="CJS1" s="18" t="s">
        <v>100</v>
      </c>
      <c r="CJT1" s="18" t="s">
        <v>101</v>
      </c>
      <c r="CJU1" s="18" t="s">
        <v>102</v>
      </c>
      <c r="CJV1" s="18" t="s">
        <v>103</v>
      </c>
      <c r="CJW1" s="18" t="s">
        <v>104</v>
      </c>
      <c r="CJX1" s="18" t="s">
        <v>105</v>
      </c>
      <c r="CJY1" s="18" t="s">
        <v>106</v>
      </c>
      <c r="CJZ1" s="18" t="s">
        <v>107</v>
      </c>
      <c r="CKA1" s="18" t="s">
        <v>108</v>
      </c>
      <c r="CKB1" s="18" t="s">
        <v>109</v>
      </c>
      <c r="CKC1" s="18" t="s">
        <v>110</v>
      </c>
      <c r="CKD1" s="18" t="s">
        <v>111</v>
      </c>
      <c r="CKE1" s="18" t="s">
        <v>112</v>
      </c>
      <c r="CKF1" s="18" t="s">
        <v>113</v>
      </c>
      <c r="CKG1" s="18" t="s">
        <v>114</v>
      </c>
      <c r="CKH1" s="18" t="s">
        <v>115</v>
      </c>
      <c r="CKI1" s="18" t="s">
        <v>116</v>
      </c>
      <c r="CKJ1" s="18" t="s">
        <v>117</v>
      </c>
      <c r="CKK1" s="18" t="s">
        <v>118</v>
      </c>
      <c r="CKL1" s="18" t="s">
        <v>119</v>
      </c>
      <c r="CKM1" s="18" t="s">
        <v>120</v>
      </c>
      <c r="CKN1" s="18" t="s">
        <v>121</v>
      </c>
      <c r="CKO1" s="18" t="s">
        <v>122</v>
      </c>
      <c r="CKP1" s="18" t="s">
        <v>123</v>
      </c>
      <c r="CKQ1" s="18" t="s">
        <v>124</v>
      </c>
      <c r="CKR1" s="18" t="s">
        <v>125</v>
      </c>
      <c r="CKS1" s="18" t="s">
        <v>126</v>
      </c>
      <c r="CKT1" s="18" t="s">
        <v>127</v>
      </c>
      <c r="CKU1" s="18" t="s">
        <v>128</v>
      </c>
      <c r="CKV1" s="18" t="s">
        <v>129</v>
      </c>
      <c r="CKW1" s="18" t="s">
        <v>130</v>
      </c>
      <c r="CKX1" s="18" t="s">
        <v>131</v>
      </c>
      <c r="CKY1" s="18" t="s">
        <v>132</v>
      </c>
      <c r="CKZ1" s="18" t="s">
        <v>133</v>
      </c>
      <c r="CLA1" s="18" t="s">
        <v>134</v>
      </c>
      <c r="CLB1" s="18" t="s">
        <v>135</v>
      </c>
      <c r="CLC1" s="18" t="s">
        <v>136</v>
      </c>
      <c r="CLD1" s="18" t="s">
        <v>137</v>
      </c>
      <c r="CLE1" s="18" t="s">
        <v>138</v>
      </c>
      <c r="CLF1" s="18" t="s">
        <v>139</v>
      </c>
      <c r="CLG1" s="18"/>
      <c r="CLH1" s="18"/>
      <c r="CLI1" s="18"/>
      <c r="CLJ1" s="18"/>
      <c r="CLK1" s="18"/>
      <c r="CLL1" s="18"/>
      <c r="CLM1" s="18"/>
      <c r="CLN1" s="21"/>
      <c r="CLO1" s="21"/>
      <c r="CLP1" s="21"/>
      <c r="CLQ1" s="21"/>
      <c r="CLR1" s="21"/>
      <c r="CNI1" s="17" t="s">
        <v>140</v>
      </c>
      <c r="CNJ1" s="17" t="s">
        <v>29</v>
      </c>
      <c r="CNK1" s="17" t="s">
        <v>30</v>
      </c>
      <c r="CNL1" s="18" t="s">
        <v>31</v>
      </c>
      <c r="CNM1" s="17" t="s">
        <v>32</v>
      </c>
      <c r="CNN1" s="20" t="s">
        <v>141</v>
      </c>
      <c r="CNO1" s="20" t="s">
        <v>142</v>
      </c>
      <c r="CNP1" s="20" t="s">
        <v>143</v>
      </c>
      <c r="CNQ1" s="20" t="s">
        <v>144</v>
      </c>
      <c r="CNR1" s="20" t="s">
        <v>145</v>
      </c>
      <c r="CNS1" s="20" t="s">
        <v>146</v>
      </c>
      <c r="CNT1" s="20" t="s">
        <v>147</v>
      </c>
      <c r="CNU1" s="20" t="s">
        <v>148</v>
      </c>
      <c r="CNV1" s="22" t="s">
        <v>149</v>
      </c>
      <c r="CNW1" s="18" t="s">
        <v>150</v>
      </c>
      <c r="CNX1" s="18" t="s">
        <v>151</v>
      </c>
      <c r="CNY1" s="18" t="s">
        <v>152</v>
      </c>
      <c r="CNZ1" s="18" t="s">
        <v>153</v>
      </c>
      <c r="COA1" s="18" t="s">
        <v>153</v>
      </c>
      <c r="COB1" s="18" t="s">
        <v>153</v>
      </c>
      <c r="CRE1" s="17" t="s">
        <v>154</v>
      </c>
      <c r="CRF1" s="17" t="s">
        <v>29</v>
      </c>
      <c r="CRG1" s="17" t="s">
        <v>30</v>
      </c>
      <c r="CRH1" s="18" t="s">
        <v>31</v>
      </c>
      <c r="CRI1" s="17" t="s">
        <v>32</v>
      </c>
      <c r="CRJ1" s="18" t="s">
        <v>100</v>
      </c>
      <c r="CRK1" s="18" t="s">
        <v>104</v>
      </c>
      <c r="CRL1" s="23" t="s">
        <v>82</v>
      </c>
      <c r="CRM1" s="23" t="s">
        <v>83</v>
      </c>
      <c r="CRN1" s="21"/>
      <c r="CRO1" s="20"/>
      <c r="CRP1" s="20"/>
      <c r="CRQ1" s="20"/>
      <c r="CRR1" s="22"/>
      <c r="CRS1" s="18"/>
      <c r="CRT1" s="18"/>
      <c r="CRU1" s="18"/>
      <c r="CRV1" s="18"/>
      <c r="CRW1" s="18"/>
      <c r="CRX1" s="18"/>
      <c r="CRY1" s="21"/>
      <c r="CRZ1" s="21"/>
      <c r="CSA1" s="21"/>
      <c r="CSB1" s="21"/>
      <c r="CSC1" s="21"/>
      <c r="CSD1" s="21"/>
    </row>
    <row r="2" spans="1:2526" x14ac:dyDescent="0.2">
      <c r="CW2" s="9" t="s">
        <v>180</v>
      </c>
      <c r="CX2" s="9" t="str">
        <f ca="1">SUBSTITUTE(MID(_xlfn.FORMULATEXT(DA2),2,FIND("!",_xlfn.FORMULATEXT(DA2),1)-2), "'","")</f>
        <v>#REF</v>
      </c>
      <c r="CY2" s="9" t="e">
        <f ca="1" xml:space="preserve"> _xlfn.SHEET(#REF!)</f>
        <v>#REF!</v>
      </c>
      <c r="DA2" s="9" t="e">
        <f>#REF!</f>
        <v>#REF!</v>
      </c>
      <c r="DB2" s="9" t="e">
        <f>#REF!</f>
        <v>#REF!</v>
      </c>
      <c r="DC2" s="9" t="e">
        <f>#REF!</f>
        <v>#REF!</v>
      </c>
      <c r="DD2" s="9" t="e">
        <f>DC2-DB2</f>
        <v>#REF!</v>
      </c>
      <c r="DE2" s="9" t="e">
        <f>IF(DD2&lt;0,DD2,"")</f>
        <v>#REF!</v>
      </c>
      <c r="DF2" s="9" t="e">
        <f>IF(DD2&gt;0,DD2,"")</f>
        <v>#REF!</v>
      </c>
      <c r="DG2" s="9" t="e">
        <f>#REF!</f>
        <v>#REF!</v>
      </c>
      <c r="DH2" s="9" t="e">
        <f>#REF!</f>
        <v>#REF!</v>
      </c>
      <c r="DI2" s="9" t="e">
        <f>DH2-DG2</f>
        <v>#REF!</v>
      </c>
      <c r="DJ2" s="9" t="e">
        <f>IF(DI2&lt;0,DI2,"")</f>
        <v>#REF!</v>
      </c>
      <c r="DK2" s="9" t="e">
        <f>IF(DI2&gt;0,DI2,"")</f>
        <v>#REF!</v>
      </c>
      <c r="DL2" s="9" t="e">
        <f>#REF!</f>
        <v>#REF!</v>
      </c>
      <c r="DM2" s="9" t="e">
        <f>#REF!</f>
        <v>#REF!</v>
      </c>
      <c r="DN2" s="9" t="e">
        <f>DM2-DL2</f>
        <v>#REF!</v>
      </c>
      <c r="DO2" s="9" t="e">
        <f>IF(DN2&lt;0,DN2,"")</f>
        <v>#REF!</v>
      </c>
      <c r="DP2" s="9" t="e">
        <f>IF(DN2&gt;0,DN2,"")</f>
        <v>#REF!</v>
      </c>
      <c r="DQ2" s="9" t="e">
        <f>#REF!</f>
        <v>#REF!</v>
      </c>
      <c r="DR2" s="9" t="e">
        <f>#REF!</f>
        <v>#REF!</v>
      </c>
      <c r="DS2" s="9" t="e">
        <f>DR2-DQ2</f>
        <v>#REF!</v>
      </c>
      <c r="DT2" s="9" t="e">
        <f>IF(DS2&lt;0,DS2,"")</f>
        <v>#REF!</v>
      </c>
      <c r="DU2" s="9" t="e">
        <f>IF(DS2&gt;0,DS2,"")</f>
        <v>#REF!</v>
      </c>
      <c r="DV2" s="9" t="e">
        <f>#REF!</f>
        <v>#REF!</v>
      </c>
      <c r="DW2" s="9" t="e">
        <f>#REF!</f>
        <v>#REF!</v>
      </c>
      <c r="DX2" s="9" t="e">
        <f>DW2-DV2</f>
        <v>#REF!</v>
      </c>
      <c r="DY2" s="9" t="e">
        <f>IF(DX2&lt;0,DX2,"")</f>
        <v>#REF!</v>
      </c>
      <c r="DZ2" s="9" t="e">
        <f>IF(DX2&gt;0,DX2,"")</f>
        <v>#REF!</v>
      </c>
      <c r="EA2" s="9" t="e">
        <f>#REF!</f>
        <v>#REF!</v>
      </c>
      <c r="EB2" s="9" t="e">
        <f>#REF!</f>
        <v>#REF!</v>
      </c>
      <c r="EC2" s="9" t="e">
        <f>EB2-EA2</f>
        <v>#REF!</v>
      </c>
      <c r="ED2" s="9" t="e">
        <f>IF(EC2&lt;0,EC2,"")</f>
        <v>#REF!</v>
      </c>
      <c r="EE2" s="9" t="e">
        <f>IF(EC2&gt;0,EC2,"")</f>
        <v>#REF!</v>
      </c>
      <c r="EF2" s="9" t="e">
        <f>#REF!</f>
        <v>#REF!</v>
      </c>
      <c r="EG2" s="9" t="e">
        <f>#REF!</f>
        <v>#REF!</v>
      </c>
      <c r="EH2" s="9" t="e">
        <f>EG2-EF2</f>
        <v>#REF!</v>
      </c>
      <c r="EI2" s="9" t="e">
        <f>IF(EH2&lt;0,EH2,"")</f>
        <v>#REF!</v>
      </c>
      <c r="EJ2" s="9" t="e">
        <f>IF(EH2&gt;0,EH2,"")</f>
        <v>#REF!</v>
      </c>
      <c r="EK2" s="9" t="e">
        <f>#REF!</f>
        <v>#REF!</v>
      </c>
      <c r="EL2" s="9" t="e">
        <f>#REF!</f>
        <v>#REF!</v>
      </c>
      <c r="EM2" s="9" t="e">
        <f>EL2-EK2</f>
        <v>#REF!</v>
      </c>
      <c r="EN2" s="9" t="e">
        <f>IF(EM2&lt;0,EM2,"")</f>
        <v>#REF!</v>
      </c>
      <c r="EO2" s="9" t="e">
        <f>IF(EM2&gt;0,EM2,"")</f>
        <v>#REF!</v>
      </c>
      <c r="EP2" s="9" t="e">
        <f>#REF!</f>
        <v>#REF!</v>
      </c>
      <c r="EQ2" s="9" t="e">
        <f>#REF!</f>
        <v>#REF!</v>
      </c>
      <c r="ER2" s="9" t="e">
        <f>EQ2-EP2</f>
        <v>#REF!</v>
      </c>
      <c r="ES2" s="9" t="e">
        <f>IF(ER2&lt;0,ER2,"")</f>
        <v>#REF!</v>
      </c>
      <c r="ET2" s="9" t="e">
        <f>IF(ER2&gt;0,ER2,"")</f>
        <v>#REF!</v>
      </c>
      <c r="EU2" s="9" t="e">
        <f>#REF!</f>
        <v>#REF!</v>
      </c>
      <c r="EV2" s="9" t="e">
        <f>#REF!</f>
        <v>#REF!</v>
      </c>
      <c r="EW2" s="9" t="e">
        <f>EV2-EU2</f>
        <v>#REF!</v>
      </c>
      <c r="EX2" s="9" t="e">
        <f>IF(EW2&lt;0,EW2,"")</f>
        <v>#REF!</v>
      </c>
      <c r="EY2" s="9" t="e">
        <f>IF(EW2&gt;0,EW2,"")</f>
        <v>#REF!</v>
      </c>
      <c r="EZ2" s="9" t="e">
        <f>#REF!</f>
        <v>#REF!</v>
      </c>
      <c r="FA2" s="9" t="e">
        <f>#REF!</f>
        <v>#REF!</v>
      </c>
      <c r="FB2" s="9" t="e">
        <f>FA2-EZ2</f>
        <v>#REF!</v>
      </c>
      <c r="FC2" s="9" t="e">
        <f>IF(FB2&lt;0,FB2,"")</f>
        <v>#REF!</v>
      </c>
      <c r="FD2" s="9" t="e">
        <f>IF(FB2&gt;0,FB2,"")</f>
        <v>#REF!</v>
      </c>
      <c r="FE2" s="9" t="e">
        <f>#REF!</f>
        <v>#REF!</v>
      </c>
      <c r="FF2" s="9" t="e">
        <f>#REF!</f>
        <v>#REF!</v>
      </c>
      <c r="FG2" s="9" t="e">
        <f>FF2-FE2</f>
        <v>#REF!</v>
      </c>
      <c r="FH2" s="9" t="e">
        <f>IF(FG2&lt;0,FG2,"")</f>
        <v>#REF!</v>
      </c>
      <c r="FI2" s="9" t="e">
        <f>IF(FG2&gt;0,FG2,"")</f>
        <v>#REF!</v>
      </c>
      <c r="FJ2" s="9" t="e">
        <f>#REF!</f>
        <v>#REF!</v>
      </c>
      <c r="FK2" s="9" t="e">
        <f>#REF!</f>
        <v>#REF!</v>
      </c>
      <c r="FL2" s="9" t="e">
        <f>FK2-FJ2</f>
        <v>#REF!</v>
      </c>
      <c r="FM2" s="9" t="e">
        <f>IF(FL2&lt;0,FL2,"")</f>
        <v>#REF!</v>
      </c>
      <c r="FN2" s="9" t="e">
        <f>IF(FL2&gt;0,FL2,"")</f>
        <v>#REF!</v>
      </c>
      <c r="CNI2" t="s">
        <v>155</v>
      </c>
      <c r="CNJ2" t="str">
        <f ca="1">SUBSTITUTE(MID(_xlfn.FORMULATEXT(CNM2),2,FIND("!",_xlfn.FORMULATEXT(CNM2),1)-2), "'","")</f>
        <v>#REF</v>
      </c>
      <c r="CNK2" t="e">
        <f ca="1" xml:space="preserve"> _xlfn.SHEET(#REF!)</f>
        <v>#REF!</v>
      </c>
      <c r="CNM2" t="e">
        <f>#REF!</f>
        <v>#REF!</v>
      </c>
      <c r="CNN2" s="28"/>
      <c r="CNO2" s="29"/>
      <c r="CNP2" s="29"/>
      <c r="CNQ2" s="29">
        <v>1</v>
      </c>
      <c r="CNR2" s="29"/>
      <c r="CNS2" s="29" t="e">
        <f>CNP3</f>
        <v>#REF!</v>
      </c>
      <c r="CNT2" s="29">
        <v>0</v>
      </c>
      <c r="CNU2" s="29" t="e">
        <f>CNS2/2+CNS2/2</f>
        <v>#REF!</v>
      </c>
      <c r="CNV2" s="12"/>
      <c r="CNW2" s="29" t="e">
        <f>(CNU2/2)-(CNU2/2)*6/100</f>
        <v>#REF!</v>
      </c>
      <c r="CNX2" s="30" t="e">
        <f>(CNU2/2)+(CNU2/2)*7/100</f>
        <v>#REF!</v>
      </c>
      <c r="CNY2" s="31"/>
      <c r="CNZ2" s="12"/>
      <c r="CRE2" t="s">
        <v>179</v>
      </c>
      <c r="CRF2" t="str">
        <f ca="1">SUBSTITUTE(MID(_xlfn.FORMULATEXT(CRI2),2,FIND("!",_xlfn.FORMULATEXT(CRI2),1)-2), "'","")</f>
        <v>#REF</v>
      </c>
      <c r="CRG2" t="e">
        <f ca="1" xml:space="preserve"> _xlfn.SHEET(#REF!)</f>
        <v>#REF!</v>
      </c>
      <c r="CRI2" t="e">
        <f>#REF!</f>
        <v>#REF!</v>
      </c>
      <c r="CRJ2" s="60" t="e">
        <f>#REF!</f>
        <v>#REF!</v>
      </c>
      <c r="CRK2" s="60" t="e">
        <f>1-CRJ2</f>
        <v>#REF!</v>
      </c>
    </row>
    <row r="3" spans="1:2526" x14ac:dyDescent="0.2">
      <c r="CNI3" t="s">
        <v>155</v>
      </c>
      <c r="CNJ3" t="str">
        <f t="shared" ref="CNJ3:CNJ11" ca="1" si="0">SUBSTITUTE(MID(_xlfn.FORMULATEXT(CNM3),2,FIND("!",_xlfn.FORMULATEXT(CNM3),1)-2), "'","")</f>
        <v>#REF</v>
      </c>
      <c r="CNK3" t="e">
        <f ca="1" xml:space="preserve"> _xlfn.SHEET(#REF!)</f>
        <v>#REF!</v>
      </c>
      <c r="CNM3" t="e">
        <f>#REF!</f>
        <v>#REF!</v>
      </c>
      <c r="CNN3" s="32">
        <v>12345678</v>
      </c>
      <c r="CNO3" s="29" t="e">
        <f>#REF!</f>
        <v>#REF!</v>
      </c>
      <c r="CNP3" s="41" t="e">
        <f>#REF!</f>
        <v>#REF!</v>
      </c>
      <c r="CNQ3" s="29">
        <f t="shared" ref="CNQ3:CNQ10" si="1">CNQ2+1</f>
        <v>2</v>
      </c>
      <c r="CNR3" s="29" t="e">
        <f t="shared" ref="CNR3:CNR10" si="2">CONCATENATE(CNO3," ",CNP3)</f>
        <v>#REF!</v>
      </c>
      <c r="CNS3" s="29" t="e">
        <f t="shared" ref="CNS3:CNS10" si="3">CNP3</f>
        <v>#REF!</v>
      </c>
      <c r="CNT3" s="29" t="e">
        <f>CNS2/2-CNS3/2</f>
        <v>#REF!</v>
      </c>
      <c r="CNU3" s="29" t="e">
        <f>CNS2/2+CNS3/2</f>
        <v>#REF!</v>
      </c>
      <c r="CNV3" s="28">
        <f t="shared" ref="CNV3:CNV10" si="4">CNQ2+1/2</f>
        <v>1.5</v>
      </c>
      <c r="CNW3" s="29" t="e">
        <f t="shared" ref="CNW3:CNX10" si="5">CNW2</f>
        <v>#REF!</v>
      </c>
      <c r="CNX3" s="29" t="e">
        <f t="shared" si="5"/>
        <v>#REF!</v>
      </c>
      <c r="CNY3" s="33" t="e">
        <f>CNS3/CNS2</f>
        <v>#REF!</v>
      </c>
      <c r="CNZ3" s="12"/>
    </row>
    <row r="4" spans="1:2526" x14ac:dyDescent="0.2">
      <c r="CNI4" t="s">
        <v>155</v>
      </c>
      <c r="CNJ4" t="str">
        <f t="shared" ca="1" si="0"/>
        <v>#REF</v>
      </c>
      <c r="CNK4" t="e">
        <f ca="1" xml:space="preserve"> _xlfn.SHEET(#REF!)</f>
        <v>#REF!</v>
      </c>
      <c r="CNM4" t="e">
        <f>#REF!</f>
        <v>#REF!</v>
      </c>
      <c r="CNN4" s="34">
        <v>12345678</v>
      </c>
      <c r="CNO4" s="29" t="e">
        <f>#REF!</f>
        <v>#REF!</v>
      </c>
      <c r="CNP4" s="42" t="e">
        <f>#REF!</f>
        <v>#REF!</v>
      </c>
      <c r="CNQ4" s="29">
        <f t="shared" si="1"/>
        <v>3</v>
      </c>
      <c r="CNR4" s="29" t="e">
        <f t="shared" si="2"/>
        <v>#REF!</v>
      </c>
      <c r="CNS4" s="29" t="e">
        <f t="shared" si="3"/>
        <v>#REF!</v>
      </c>
      <c r="CNT4" s="29" t="e">
        <f>CNS2/2-CNS4/2</f>
        <v>#REF!</v>
      </c>
      <c r="CNU4" s="29" t="e">
        <f>CNS2/2+CNS4/2</f>
        <v>#REF!</v>
      </c>
      <c r="CNV4" s="28">
        <f t="shared" si="4"/>
        <v>2.5</v>
      </c>
      <c r="CNW4" s="29" t="e">
        <f t="shared" si="5"/>
        <v>#REF!</v>
      </c>
      <c r="CNX4" s="29" t="e">
        <f t="shared" si="5"/>
        <v>#REF!</v>
      </c>
      <c r="CNY4" s="33" t="e">
        <f>CNS4/CNS2</f>
        <v>#REF!</v>
      </c>
      <c r="CNZ4" s="12"/>
    </row>
    <row r="5" spans="1:2526" x14ac:dyDescent="0.2">
      <c r="CNI5" t="s">
        <v>155</v>
      </c>
      <c r="CNJ5" t="str">
        <f t="shared" ca="1" si="0"/>
        <v>#REF</v>
      </c>
      <c r="CNK5" t="e">
        <f ca="1" xml:space="preserve"> _xlfn.SHEET(#REF!)</f>
        <v>#REF!</v>
      </c>
      <c r="CNM5" t="e">
        <f>#REF!</f>
        <v>#REF!</v>
      </c>
      <c r="CNN5" s="35">
        <v>12345678</v>
      </c>
      <c r="CNO5" s="29" t="e">
        <f>#REF!</f>
        <v>#REF!</v>
      </c>
      <c r="CNP5" s="43" t="e">
        <f>#REF!</f>
        <v>#REF!</v>
      </c>
      <c r="CNQ5" s="29">
        <f t="shared" si="1"/>
        <v>4</v>
      </c>
      <c r="CNR5" s="29" t="e">
        <f t="shared" si="2"/>
        <v>#REF!</v>
      </c>
      <c r="CNS5" s="29" t="e">
        <f t="shared" si="3"/>
        <v>#REF!</v>
      </c>
      <c r="CNT5" s="29" t="e">
        <f>CNS2/2-CNS5/2</f>
        <v>#REF!</v>
      </c>
      <c r="CNU5" s="29" t="e">
        <f>CNS2/2+CNS5/2</f>
        <v>#REF!</v>
      </c>
      <c r="CNV5" s="28">
        <f t="shared" si="4"/>
        <v>3.5</v>
      </c>
      <c r="CNW5" s="29" t="e">
        <f t="shared" si="5"/>
        <v>#REF!</v>
      </c>
      <c r="CNX5" s="29" t="e">
        <f t="shared" si="5"/>
        <v>#REF!</v>
      </c>
      <c r="CNY5" s="33" t="e">
        <f>CNS5/CNS2</f>
        <v>#REF!</v>
      </c>
      <c r="CNZ5" s="12"/>
    </row>
    <row r="6" spans="1:2526" x14ac:dyDescent="0.2">
      <c r="CNI6" t="s">
        <v>155</v>
      </c>
      <c r="CNJ6" t="str">
        <f t="shared" ca="1" si="0"/>
        <v>#REF</v>
      </c>
      <c r="CNK6" t="e">
        <f ca="1" xml:space="preserve"> _xlfn.SHEET(#REF!)</f>
        <v>#REF!</v>
      </c>
      <c r="CNM6" t="e">
        <f>#REF!</f>
        <v>#REF!</v>
      </c>
      <c r="CNN6" s="36">
        <v>12345678</v>
      </c>
      <c r="CNO6" s="29" t="e">
        <f>#REF!</f>
        <v>#REF!</v>
      </c>
      <c r="CNP6" s="44" t="e">
        <f>#REF!</f>
        <v>#REF!</v>
      </c>
      <c r="CNQ6" s="29">
        <f t="shared" si="1"/>
        <v>5</v>
      </c>
      <c r="CNR6" s="29" t="e">
        <f t="shared" si="2"/>
        <v>#REF!</v>
      </c>
      <c r="CNS6" s="29" t="e">
        <f t="shared" si="3"/>
        <v>#REF!</v>
      </c>
      <c r="CNT6" s="29" t="e">
        <f>CNS2/2-CNS6/2</f>
        <v>#REF!</v>
      </c>
      <c r="CNU6" s="29" t="e">
        <f>CNS2/2+CNS6/2</f>
        <v>#REF!</v>
      </c>
      <c r="CNV6" s="28">
        <f t="shared" si="4"/>
        <v>4.5</v>
      </c>
      <c r="CNW6" s="29" t="e">
        <f t="shared" si="5"/>
        <v>#REF!</v>
      </c>
      <c r="CNX6" s="29" t="e">
        <f t="shared" si="5"/>
        <v>#REF!</v>
      </c>
      <c r="CNY6" s="33" t="e">
        <f>CNS6/CNS2</f>
        <v>#REF!</v>
      </c>
      <c r="CNZ6" s="12"/>
    </row>
    <row r="7" spans="1:2526" x14ac:dyDescent="0.2">
      <c r="CNI7" t="s">
        <v>155</v>
      </c>
      <c r="CNJ7" t="str">
        <f t="shared" ca="1" si="0"/>
        <v>#REF</v>
      </c>
      <c r="CNK7" t="e">
        <f ca="1" xml:space="preserve"> _xlfn.SHEET(#REF!)</f>
        <v>#REF!</v>
      </c>
      <c r="CNM7" t="e">
        <f>#REF!</f>
        <v>#REF!</v>
      </c>
      <c r="CNN7" s="37">
        <v>12345678</v>
      </c>
      <c r="CNO7" s="29" t="e">
        <f>#REF!</f>
        <v>#REF!</v>
      </c>
      <c r="CNP7" s="45" t="e">
        <f>#REF!</f>
        <v>#REF!</v>
      </c>
      <c r="CNQ7" s="29">
        <f t="shared" si="1"/>
        <v>6</v>
      </c>
      <c r="CNR7" s="29" t="e">
        <f t="shared" si="2"/>
        <v>#REF!</v>
      </c>
      <c r="CNS7" s="29" t="e">
        <f t="shared" si="3"/>
        <v>#REF!</v>
      </c>
      <c r="CNT7" s="29" t="e">
        <f>CNS2/2-CNS7/2</f>
        <v>#REF!</v>
      </c>
      <c r="CNU7" s="29" t="e">
        <f>CNS2/2+CNS7/2</f>
        <v>#REF!</v>
      </c>
      <c r="CNV7" s="28">
        <f t="shared" si="4"/>
        <v>5.5</v>
      </c>
      <c r="CNW7" s="29" t="e">
        <f t="shared" si="5"/>
        <v>#REF!</v>
      </c>
      <c r="CNX7" s="29" t="e">
        <f t="shared" si="5"/>
        <v>#REF!</v>
      </c>
      <c r="CNY7" s="33" t="e">
        <f>CNS7/CNS2</f>
        <v>#REF!</v>
      </c>
      <c r="CNZ7" s="12"/>
    </row>
    <row r="8" spans="1:2526" x14ac:dyDescent="0.2">
      <c r="CNI8" t="s">
        <v>155</v>
      </c>
      <c r="CNJ8" t="str">
        <f t="shared" ca="1" si="0"/>
        <v>#REF</v>
      </c>
      <c r="CNK8" t="e">
        <f ca="1" xml:space="preserve"> _xlfn.SHEET(#REF!)</f>
        <v>#REF!</v>
      </c>
      <c r="CNM8" t="e">
        <f>#REF!</f>
        <v>#REF!</v>
      </c>
      <c r="CNN8" s="38">
        <v>12345678</v>
      </c>
      <c r="CNO8" s="29" t="e">
        <f>#REF!</f>
        <v>#REF!</v>
      </c>
      <c r="CNP8" s="46" t="e">
        <f>#REF!</f>
        <v>#REF!</v>
      </c>
      <c r="CNQ8" s="29">
        <f t="shared" si="1"/>
        <v>7</v>
      </c>
      <c r="CNR8" s="29" t="e">
        <f t="shared" si="2"/>
        <v>#REF!</v>
      </c>
      <c r="CNS8" s="29" t="e">
        <f t="shared" si="3"/>
        <v>#REF!</v>
      </c>
      <c r="CNT8" s="29" t="e">
        <f>CNS2/2-CNS8/2</f>
        <v>#REF!</v>
      </c>
      <c r="CNU8" s="29" t="e">
        <f>CNS2/2+CNS8/2</f>
        <v>#REF!</v>
      </c>
      <c r="CNV8" s="28">
        <f t="shared" si="4"/>
        <v>6.5</v>
      </c>
      <c r="CNW8" s="29" t="e">
        <f t="shared" si="5"/>
        <v>#REF!</v>
      </c>
      <c r="CNX8" s="29" t="e">
        <f t="shared" si="5"/>
        <v>#REF!</v>
      </c>
      <c r="CNY8" s="33" t="e">
        <f>CNS8/CNS2</f>
        <v>#REF!</v>
      </c>
      <c r="CNZ8" s="12"/>
    </row>
    <row r="9" spans="1:2526" x14ac:dyDescent="0.2">
      <c r="CNI9" t="s">
        <v>155</v>
      </c>
      <c r="CNJ9" t="str">
        <f t="shared" ca="1" si="0"/>
        <v>#REF</v>
      </c>
      <c r="CNK9" t="e">
        <f ca="1" xml:space="preserve"> _xlfn.SHEET(#REF!)</f>
        <v>#REF!</v>
      </c>
      <c r="CNM9" t="e">
        <f>#REF!</f>
        <v>#REF!</v>
      </c>
      <c r="CNN9" s="39">
        <v>12345678</v>
      </c>
      <c r="CNO9" s="29" t="e">
        <f>#REF!</f>
        <v>#REF!</v>
      </c>
      <c r="CNP9" s="47" t="e">
        <f>#REF!</f>
        <v>#REF!</v>
      </c>
      <c r="CNQ9" s="29">
        <f t="shared" si="1"/>
        <v>8</v>
      </c>
      <c r="CNR9" s="29" t="e">
        <f t="shared" si="2"/>
        <v>#REF!</v>
      </c>
      <c r="CNS9" s="29" t="e">
        <f t="shared" si="3"/>
        <v>#REF!</v>
      </c>
      <c r="CNT9" s="29" t="e">
        <f>CNS2/2-CNS9/2</f>
        <v>#REF!</v>
      </c>
      <c r="CNU9" s="29" t="e">
        <f>CNS2/2+CNS9/2</f>
        <v>#REF!</v>
      </c>
      <c r="CNV9" s="28">
        <f t="shared" si="4"/>
        <v>7.5</v>
      </c>
      <c r="CNW9" s="29" t="e">
        <f t="shared" si="5"/>
        <v>#REF!</v>
      </c>
      <c r="CNX9" s="29" t="e">
        <f t="shared" si="5"/>
        <v>#REF!</v>
      </c>
      <c r="CNY9" s="33" t="e">
        <f>CNS9/CNS2</f>
        <v>#REF!</v>
      </c>
      <c r="CNZ9" s="12"/>
    </row>
    <row r="10" spans="1:2526" x14ac:dyDescent="0.2">
      <c r="CNI10" t="s">
        <v>155</v>
      </c>
      <c r="CNJ10" t="str">
        <f t="shared" ca="1" si="0"/>
        <v>#REF</v>
      </c>
      <c r="CNK10" t="e">
        <f ca="1" xml:space="preserve"> _xlfn.SHEET(#REF!)</f>
        <v>#REF!</v>
      </c>
      <c r="CNM10" t="e">
        <f>#REF!</f>
        <v>#REF!</v>
      </c>
      <c r="CNN10" s="40">
        <v>12345678</v>
      </c>
      <c r="CNO10" s="29" t="e">
        <f>#REF!</f>
        <v>#REF!</v>
      </c>
      <c r="CNP10" s="48" t="e">
        <f>#REF!</f>
        <v>#REF!</v>
      </c>
      <c r="CNQ10" s="29">
        <f t="shared" si="1"/>
        <v>9</v>
      </c>
      <c r="CNR10" s="29" t="e">
        <f t="shared" si="2"/>
        <v>#REF!</v>
      </c>
      <c r="CNS10" s="29" t="e">
        <f t="shared" si="3"/>
        <v>#REF!</v>
      </c>
      <c r="CNT10" s="29" t="e">
        <f>CNS2/2-CNS10/2</f>
        <v>#REF!</v>
      </c>
      <c r="CNU10" s="29" t="e">
        <f>CNS2/2+CNS10/2</f>
        <v>#REF!</v>
      </c>
      <c r="CNV10" s="28">
        <f t="shared" si="4"/>
        <v>8.5</v>
      </c>
      <c r="CNW10" s="29" t="e">
        <f t="shared" si="5"/>
        <v>#REF!</v>
      </c>
      <c r="CNX10" s="29" t="e">
        <f t="shared" si="5"/>
        <v>#REF!</v>
      </c>
      <c r="CNY10" s="33" t="e">
        <f>CNS10/CNS2</f>
        <v>#REF!</v>
      </c>
      <c r="CNZ10" s="12"/>
    </row>
    <row r="11" spans="1:2526" x14ac:dyDescent="0.2">
      <c r="CNI11" t="s">
        <v>155</v>
      </c>
      <c r="CNJ11" t="str">
        <f t="shared" ca="1" si="0"/>
        <v>#REF</v>
      </c>
      <c r="CNK11" t="e">
        <f ca="1" xml:space="preserve"> _xlfn.SHEET(#REF!)</f>
        <v>#REF!</v>
      </c>
      <c r="CNM11" t="e">
        <f>#REF!</f>
        <v>#REF!</v>
      </c>
      <c r="CNN11" s="12"/>
      <c r="CNO11" s="29" t="s">
        <v>156</v>
      </c>
      <c r="CNP11" s="12"/>
      <c r="CNQ11" s="29">
        <f>CNQ10+31/100</f>
        <v>9.31</v>
      </c>
      <c r="CNR11" s="29" t="e">
        <f>CNS10</f>
        <v>#REF!</v>
      </c>
      <c r="CNS11" s="29" t="e">
        <f>CNS2/2</f>
        <v>#REF!</v>
      </c>
      <c r="CNT11" s="12"/>
      <c r="CNU11" s="12"/>
      <c r="CNV11" s="28"/>
      <c r="CNW11" s="12"/>
      <c r="CNX11" s="12"/>
      <c r="CNY11" s="33"/>
      <c r="CNZ11" s="12"/>
    </row>
    <row r="12" spans="1:2526" x14ac:dyDescent="0.2">
      <c r="CNI12" t="s">
        <v>155</v>
      </c>
      <c r="CNJ12" t="str">
        <f ca="1">SUBSTITUTE(MID(_xlfn.FORMULATEXT(CNM12),2,FIND("!",_xlfn.FORMULATEXT(CNM12),1)-2), "'","")</f>
        <v>Charts</v>
      </c>
      <c r="CNK12">
        <f ca="1">_xlfn.SHEET( Charts!$NTP$1000000)</f>
        <v>7</v>
      </c>
      <c r="CNM12">
        <f>Charts!$NTP$1000000</f>
        <v>0</v>
      </c>
      <c r="CNN12" s="28"/>
      <c r="CNO12" s="29"/>
      <c r="CNP12" s="29"/>
      <c r="CNQ12" s="29">
        <v>1</v>
      </c>
      <c r="CNR12" s="29"/>
      <c r="CNS12" s="29">
        <f>CNP13</f>
        <v>30000</v>
      </c>
      <c r="CNT12" s="29">
        <v>0</v>
      </c>
      <c r="CNU12" s="29">
        <f>CNS12/2+CNS12/2</f>
        <v>30000</v>
      </c>
      <c r="CNV12" s="12"/>
      <c r="CNW12" s="29">
        <f>(CNU12/2)-(CNU12/2)*6/100</f>
        <v>14100</v>
      </c>
      <c r="CNX12" s="30">
        <f>(CNU12/2)+(CNU12/2)*7/100</f>
        <v>16050</v>
      </c>
      <c r="CNY12" s="31"/>
      <c r="CNZ12" s="12"/>
    </row>
    <row r="13" spans="1:2526" x14ac:dyDescent="0.2">
      <c r="CNI13" t="s">
        <v>155</v>
      </c>
      <c r="CNJ13" t="str">
        <f t="shared" ref="CNJ13:CNJ19" ca="1" si="6">SUBSTITUTE(MID(_xlfn.FORMULATEXT(CNM13),2,FIND("!",_xlfn.FORMULATEXT(CNM13),1)-2), "'","")</f>
        <v>Charts</v>
      </c>
      <c r="CNK13">
        <f ca="1">_xlfn.SHEET( Charts!$NTP$1000000)</f>
        <v>7</v>
      </c>
      <c r="CNM13">
        <f>Charts!$NTP$1000000</f>
        <v>0</v>
      </c>
      <c r="CNN13" s="32">
        <v>12345678</v>
      </c>
      <c r="CNO13" s="29" t="str">
        <f>Charts!$C$44</f>
        <v>Sessions</v>
      </c>
      <c r="CNP13" s="55">
        <f>Charts!$D$44</f>
        <v>30000</v>
      </c>
      <c r="CNQ13" s="29">
        <f t="shared" ref="CNQ13:CNQ18" si="7">CNQ12+1</f>
        <v>2</v>
      </c>
      <c r="CNR13" s="29" t="str">
        <f t="shared" ref="CNR13:CNR18" si="8">CONCATENATE(CNO13," ",CNP13)</f>
        <v>Sessions 30000</v>
      </c>
      <c r="CNS13" s="29">
        <f t="shared" ref="CNS13:CNS18" si="9">CNP13</f>
        <v>30000</v>
      </c>
      <c r="CNT13" s="29">
        <f>CNS12/2-CNS13/2</f>
        <v>0</v>
      </c>
      <c r="CNU13" s="29">
        <f>CNS12/2+CNS13/2</f>
        <v>30000</v>
      </c>
      <c r="CNV13" s="28">
        <f t="shared" ref="CNV13:CNV18" si="10">CNQ12+1/2</f>
        <v>1.5</v>
      </c>
      <c r="CNW13" s="29">
        <f t="shared" ref="CNW13:CNX18" si="11">CNW12</f>
        <v>14100</v>
      </c>
      <c r="CNX13" s="29">
        <f t="shared" si="11"/>
        <v>16050</v>
      </c>
      <c r="CNY13" s="33">
        <f>CNS13/CNS12</f>
        <v>1</v>
      </c>
      <c r="CNZ13" s="12"/>
    </row>
    <row r="14" spans="1:2526" x14ac:dyDescent="0.2">
      <c r="CNI14" t="s">
        <v>155</v>
      </c>
      <c r="CNJ14" t="str">
        <f t="shared" ca="1" si="6"/>
        <v>Charts</v>
      </c>
      <c r="CNK14">
        <f ca="1">_xlfn.SHEET( Charts!$NTP$1000000)</f>
        <v>7</v>
      </c>
      <c r="CNM14">
        <f>Charts!$NTP$1000000</f>
        <v>0</v>
      </c>
      <c r="CNN14" s="34">
        <v>12345678</v>
      </c>
      <c r="CNO14" s="29" t="str">
        <f>Charts!$C$45</f>
        <v>Category View</v>
      </c>
      <c r="CNP14" s="56">
        <f>Charts!$D$45</f>
        <v>20000</v>
      </c>
      <c r="CNQ14" s="29">
        <f t="shared" si="7"/>
        <v>3</v>
      </c>
      <c r="CNR14" s="29" t="str">
        <f t="shared" si="8"/>
        <v>Category View 20000</v>
      </c>
      <c r="CNS14" s="29">
        <f t="shared" si="9"/>
        <v>20000</v>
      </c>
      <c r="CNT14" s="29">
        <f>CNS12/2-CNS14/2</f>
        <v>5000</v>
      </c>
      <c r="CNU14" s="29">
        <f>CNS12/2+CNS14/2</f>
        <v>25000</v>
      </c>
      <c r="CNV14" s="28">
        <f t="shared" si="10"/>
        <v>2.5</v>
      </c>
      <c r="CNW14" s="29">
        <f t="shared" si="11"/>
        <v>14100</v>
      </c>
      <c r="CNX14" s="29">
        <f t="shared" si="11"/>
        <v>16050</v>
      </c>
      <c r="CNY14" s="33">
        <f>CNS14/CNS12</f>
        <v>0.66666666666666663</v>
      </c>
      <c r="CNZ14" s="12"/>
    </row>
    <row r="15" spans="1:2526" x14ac:dyDescent="0.2">
      <c r="CNI15" t="s">
        <v>155</v>
      </c>
      <c r="CNJ15" t="str">
        <f t="shared" ca="1" si="6"/>
        <v>Charts</v>
      </c>
      <c r="CNK15">
        <f ca="1">_xlfn.SHEET( Charts!$NTP$1000000)</f>
        <v>7</v>
      </c>
      <c r="CNM15">
        <f>Charts!$NTP$1000000</f>
        <v>0</v>
      </c>
      <c r="CNN15" s="35">
        <v>12345678</v>
      </c>
      <c r="CNO15" s="29" t="str">
        <f>Charts!$C$46</f>
        <v>Product View</v>
      </c>
      <c r="CNP15" s="57">
        <f>Charts!$D$46</f>
        <v>15000</v>
      </c>
      <c r="CNQ15" s="29">
        <f t="shared" si="7"/>
        <v>4</v>
      </c>
      <c r="CNR15" s="29" t="str">
        <f t="shared" si="8"/>
        <v>Product View 15000</v>
      </c>
      <c r="CNS15" s="29">
        <f t="shared" si="9"/>
        <v>15000</v>
      </c>
      <c r="CNT15" s="29">
        <f>CNS12/2-CNS15/2</f>
        <v>7500</v>
      </c>
      <c r="CNU15" s="29">
        <f>CNS12/2+CNS15/2</f>
        <v>22500</v>
      </c>
      <c r="CNV15" s="28">
        <f t="shared" si="10"/>
        <v>3.5</v>
      </c>
      <c r="CNW15" s="29">
        <f t="shared" si="11"/>
        <v>14100</v>
      </c>
      <c r="CNX15" s="29">
        <f t="shared" si="11"/>
        <v>16050</v>
      </c>
      <c r="CNY15" s="33">
        <f>CNS15/CNS12</f>
        <v>0.5</v>
      </c>
      <c r="CNZ15" s="12"/>
    </row>
    <row r="16" spans="1:2526" x14ac:dyDescent="0.2">
      <c r="CNI16" t="s">
        <v>155</v>
      </c>
      <c r="CNJ16" t="str">
        <f t="shared" ca="1" si="6"/>
        <v>Charts</v>
      </c>
      <c r="CNK16">
        <f ca="1">_xlfn.SHEET( Charts!$NTP$1000000)</f>
        <v>7</v>
      </c>
      <c r="CNM16">
        <f>Charts!$NTP$1000000</f>
        <v>0</v>
      </c>
      <c r="CNN16" s="36">
        <v>12345678</v>
      </c>
      <c r="CNO16" s="29" t="str">
        <f>Charts!$C$47</f>
        <v>Add To Cart</v>
      </c>
      <c r="CNP16" s="58">
        <f>Charts!$D$47</f>
        <v>7500</v>
      </c>
      <c r="CNQ16" s="29">
        <f t="shared" si="7"/>
        <v>5</v>
      </c>
      <c r="CNR16" s="29" t="str">
        <f t="shared" si="8"/>
        <v>Add To Cart 7500</v>
      </c>
      <c r="CNS16" s="29">
        <f t="shared" si="9"/>
        <v>7500</v>
      </c>
      <c r="CNT16" s="29">
        <f>CNS12/2-CNS16/2</f>
        <v>11250</v>
      </c>
      <c r="CNU16" s="29">
        <f>CNS12/2+CNS16/2</f>
        <v>18750</v>
      </c>
      <c r="CNV16" s="28">
        <f t="shared" si="10"/>
        <v>4.5</v>
      </c>
      <c r="CNW16" s="29">
        <f t="shared" si="11"/>
        <v>14100</v>
      </c>
      <c r="CNX16" s="29">
        <f t="shared" si="11"/>
        <v>16050</v>
      </c>
      <c r="CNY16" s="33">
        <f>CNS16/CNS12</f>
        <v>0.25</v>
      </c>
      <c r="CNZ16" s="12"/>
    </row>
    <row r="17" spans="2401:2418" x14ac:dyDescent="0.2">
      <c r="CNI17" t="s">
        <v>155</v>
      </c>
      <c r="CNJ17" t="str">
        <f t="shared" ca="1" si="6"/>
        <v>Charts</v>
      </c>
      <c r="CNK17">
        <f ca="1">_xlfn.SHEET( Charts!$NTP$1000000)</f>
        <v>7</v>
      </c>
      <c r="CNM17">
        <f>Charts!$NTP$1000000</f>
        <v>0</v>
      </c>
      <c r="CNN17" s="37">
        <v>12345678</v>
      </c>
      <c r="CNO17" s="29" t="str">
        <f>Charts!$C$48</f>
        <v>Checkout</v>
      </c>
      <c r="CNP17" s="55">
        <f>Charts!$D$48</f>
        <v>6500</v>
      </c>
      <c r="CNQ17" s="29">
        <f t="shared" si="7"/>
        <v>6</v>
      </c>
      <c r="CNR17" s="29" t="str">
        <f t="shared" si="8"/>
        <v>Checkout 6500</v>
      </c>
      <c r="CNS17" s="29">
        <f t="shared" si="9"/>
        <v>6500</v>
      </c>
      <c r="CNT17" s="29">
        <f>CNS12/2-CNS17/2</f>
        <v>11750</v>
      </c>
      <c r="CNU17" s="29">
        <f>CNS12/2+CNS17/2</f>
        <v>18250</v>
      </c>
      <c r="CNV17" s="28">
        <f t="shared" si="10"/>
        <v>5.5</v>
      </c>
      <c r="CNW17" s="29">
        <f t="shared" si="11"/>
        <v>14100</v>
      </c>
      <c r="CNX17" s="29">
        <f t="shared" si="11"/>
        <v>16050</v>
      </c>
      <c r="CNY17" s="33">
        <f>CNS17/CNS12</f>
        <v>0.21666666666666667</v>
      </c>
      <c r="CNZ17" s="12"/>
    </row>
    <row r="18" spans="2401:2418" x14ac:dyDescent="0.2">
      <c r="CNI18" t="s">
        <v>155</v>
      </c>
      <c r="CNJ18" t="str">
        <f t="shared" ca="1" si="6"/>
        <v>Charts</v>
      </c>
      <c r="CNK18">
        <f ca="1">_xlfn.SHEET( Charts!$NTP$1000000)</f>
        <v>7</v>
      </c>
      <c r="CNM18">
        <f>Charts!$NTP$1000000</f>
        <v>0</v>
      </c>
      <c r="CNN18" s="38">
        <v>12345678</v>
      </c>
      <c r="CNO18" s="29" t="str">
        <f>Charts!$C$49</f>
        <v>Order</v>
      </c>
      <c r="CNP18" s="59">
        <f>Charts!$D$49</f>
        <v>5000</v>
      </c>
      <c r="CNQ18" s="29">
        <f t="shared" si="7"/>
        <v>7</v>
      </c>
      <c r="CNR18" s="29" t="str">
        <f t="shared" si="8"/>
        <v>Order 5000</v>
      </c>
      <c r="CNS18" s="29">
        <f t="shared" si="9"/>
        <v>5000</v>
      </c>
      <c r="CNT18" s="29">
        <f>CNS12/2-CNS18/2</f>
        <v>12500</v>
      </c>
      <c r="CNU18" s="29">
        <f>CNS12/2+CNS18/2</f>
        <v>17500</v>
      </c>
      <c r="CNV18" s="28">
        <f t="shared" si="10"/>
        <v>6.5</v>
      </c>
      <c r="CNW18" s="29">
        <f t="shared" si="11"/>
        <v>14100</v>
      </c>
      <c r="CNX18" s="29">
        <f t="shared" si="11"/>
        <v>16050</v>
      </c>
      <c r="CNY18" s="33">
        <f>CNS18/CNS12</f>
        <v>0.16666666666666666</v>
      </c>
      <c r="CNZ18" s="12"/>
    </row>
    <row r="19" spans="2401:2418" x14ac:dyDescent="0.2">
      <c r="CNI19" t="s">
        <v>155</v>
      </c>
      <c r="CNJ19" t="str">
        <f t="shared" ca="1" si="6"/>
        <v>Charts</v>
      </c>
      <c r="CNK19">
        <f ca="1">_xlfn.SHEET( Charts!$NTP$1000000)</f>
        <v>7</v>
      </c>
      <c r="CNM19">
        <f>Charts!$NTP$1000000</f>
        <v>0</v>
      </c>
      <c r="CNN19" s="12"/>
      <c r="CNO19" s="29" t="s">
        <v>156</v>
      </c>
      <c r="CNP19" s="12"/>
      <c r="CNQ19" s="29">
        <f>CNQ18+31/100</f>
        <v>7.31</v>
      </c>
      <c r="CNR19" s="29">
        <f>CNS18</f>
        <v>5000</v>
      </c>
      <c r="CNS19" s="29">
        <f>CNS12/2</f>
        <v>15000</v>
      </c>
      <c r="CNT19" s="12"/>
      <c r="CNU19" s="12"/>
      <c r="CNV19" s="28"/>
      <c r="CNW19" s="12"/>
      <c r="CNX19" s="12"/>
      <c r="CNY19" s="33"/>
      <c r="CNZ19" s="12"/>
    </row>
    <row r="20" spans="2401:2418" x14ac:dyDescent="0.2">
      <c r="CNI20" t="s">
        <v>155</v>
      </c>
      <c r="CNJ20" t="str">
        <f ca="1">SUBSTITUTE(MID(_xlfn.FORMULATEXT(CNM20),2,FIND("!",_xlfn.FORMULATEXT(CNM20),1)-2), "'","")</f>
        <v>Data Manipulation</v>
      </c>
      <c r="CNK20">
        <f ca="1">_xlfn.SHEET( 'Data Manipulation'!$NTP$999986)</f>
        <v>3</v>
      </c>
      <c r="CNM20">
        <f>'Data Manipulation'!$NTP$999986</f>
        <v>0</v>
      </c>
      <c r="CNN20" s="28"/>
      <c r="CNO20" s="29"/>
      <c r="CNP20" s="29"/>
      <c r="CNQ20" s="29">
        <v>1</v>
      </c>
      <c r="CNR20" s="29"/>
      <c r="CNS20" s="29">
        <f ca="1">CNP21</f>
        <v>35601</v>
      </c>
      <c r="CNT20" s="29">
        <v>0</v>
      </c>
      <c r="CNU20" s="29">
        <f ca="1">CNS20/2+CNS20/2</f>
        <v>35601</v>
      </c>
      <c r="CNV20" s="12"/>
      <c r="CNW20" s="29">
        <f ca="1">(CNU20/2)-(CNU20/2)*6/100</f>
        <v>16732.47</v>
      </c>
      <c r="CNX20" s="30">
        <f ca="1">(CNU20/2)+(CNU20/2)*7/100</f>
        <v>19046.535</v>
      </c>
      <c r="CNY20" s="31"/>
      <c r="CNZ20" s="12"/>
    </row>
    <row r="21" spans="2401:2418" x14ac:dyDescent="0.2">
      <c r="CNI21" t="s">
        <v>155</v>
      </c>
      <c r="CNJ21" t="str">
        <f t="shared" ref="CNJ21:CNJ27" ca="1" si="12">SUBSTITUTE(MID(_xlfn.FORMULATEXT(CNM21),2,FIND("!",_xlfn.FORMULATEXT(CNM21),1)-2), "'","")</f>
        <v>Data Manipulation</v>
      </c>
      <c r="CNK21">
        <f ca="1">_xlfn.SHEET( 'Data Manipulation'!$NTP$999986)</f>
        <v>3</v>
      </c>
      <c r="CNM21">
        <f>'Data Manipulation'!$NTP$999986</f>
        <v>0</v>
      </c>
      <c r="CNN21" s="32">
        <v>12345678</v>
      </c>
      <c r="CNO21" s="29" t="str">
        <f>'Data Manipulation'!$M$10</f>
        <v>UKOverallSessions</v>
      </c>
      <c r="CNP21" s="45">
        <f ca="1">'Data Manipulation'!$N$10</f>
        <v>35601</v>
      </c>
      <c r="CNQ21" s="29">
        <f t="shared" ref="CNQ21:CNQ26" si="13">CNQ20+1</f>
        <v>2</v>
      </c>
      <c r="CNR21" s="29" t="str">
        <f t="shared" ref="CNR21:CNR26" ca="1" si="14">CONCATENATE(CNO21," ",CNP21)</f>
        <v>UKOverallSessions 35601</v>
      </c>
      <c r="CNS21" s="29">
        <f t="shared" ref="CNS21:CNS26" ca="1" si="15">CNP21</f>
        <v>35601</v>
      </c>
      <c r="CNT21" s="29">
        <f ca="1">CNS20/2-CNS21/2</f>
        <v>0</v>
      </c>
      <c r="CNU21" s="29">
        <f ca="1">CNS20/2+CNS21/2</f>
        <v>35601</v>
      </c>
      <c r="CNV21" s="28">
        <f t="shared" ref="CNV21:CNV26" si="16">CNQ20+1/2</f>
        <v>1.5</v>
      </c>
      <c r="CNW21" s="29">
        <f t="shared" ref="CNW21:CNX26" ca="1" si="17">CNW20</f>
        <v>16732.47</v>
      </c>
      <c r="CNX21" s="29">
        <f t="shared" ca="1" si="17"/>
        <v>19046.535</v>
      </c>
      <c r="CNY21" s="33">
        <f ca="1">CNS21/CNS20</f>
        <v>1</v>
      </c>
      <c r="CNZ21" s="12"/>
    </row>
    <row r="22" spans="2401:2418" x14ac:dyDescent="0.2">
      <c r="CNI22" t="s">
        <v>155</v>
      </c>
      <c r="CNJ22" t="str">
        <f t="shared" ca="1" si="12"/>
        <v>Data Manipulation</v>
      </c>
      <c r="CNK22">
        <f ca="1">_xlfn.SHEET( 'Data Manipulation'!$NTP$999986)</f>
        <v>3</v>
      </c>
      <c r="CNM22">
        <f>'Data Manipulation'!$NTP$999986</f>
        <v>0</v>
      </c>
      <c r="CNN22" s="34">
        <v>12345678</v>
      </c>
      <c r="CNO22" s="29" t="str">
        <f>'Data Manipulation'!$M$11</f>
        <v>UKOverallCategoryView</v>
      </c>
      <c r="CNP22" s="45">
        <f ca="1">'Data Manipulation'!$N$11</f>
        <v>19334</v>
      </c>
      <c r="CNQ22" s="29">
        <f t="shared" si="13"/>
        <v>3</v>
      </c>
      <c r="CNR22" s="29" t="str">
        <f t="shared" ca="1" si="14"/>
        <v>UKOverallCategoryView 19334</v>
      </c>
      <c r="CNS22" s="29">
        <f t="shared" ca="1" si="15"/>
        <v>19334</v>
      </c>
      <c r="CNT22" s="29">
        <f ca="1">CNS20/2-CNS22/2</f>
        <v>8133.5</v>
      </c>
      <c r="CNU22" s="29">
        <f ca="1">CNS20/2+CNS22/2</f>
        <v>27467.5</v>
      </c>
      <c r="CNV22" s="28">
        <f t="shared" si="16"/>
        <v>2.5</v>
      </c>
      <c r="CNW22" s="29">
        <f t="shared" ca="1" si="17"/>
        <v>16732.47</v>
      </c>
      <c r="CNX22" s="29">
        <f t="shared" ca="1" si="17"/>
        <v>19046.535</v>
      </c>
      <c r="CNY22" s="33">
        <f ca="1">CNS22/CNS20</f>
        <v>0.54307463273503553</v>
      </c>
      <c r="CNZ22" s="12"/>
    </row>
    <row r="23" spans="2401:2418" x14ac:dyDescent="0.2">
      <c r="CNI23" t="s">
        <v>155</v>
      </c>
      <c r="CNJ23" t="str">
        <f t="shared" ca="1" si="12"/>
        <v>Data Manipulation</v>
      </c>
      <c r="CNK23">
        <f ca="1">_xlfn.SHEET( 'Data Manipulation'!$NTP$999986)</f>
        <v>3</v>
      </c>
      <c r="CNM23">
        <f>'Data Manipulation'!$NTP$999986</f>
        <v>0</v>
      </c>
      <c r="CNN23" s="35">
        <v>12345678</v>
      </c>
      <c r="CNO23" s="29" t="str">
        <f>'Data Manipulation'!$M$12</f>
        <v>UKOverallProductView</v>
      </c>
      <c r="CNP23" s="45">
        <f ca="1">'Data Manipulation'!$N$12</f>
        <v>13702</v>
      </c>
      <c r="CNQ23" s="29">
        <f t="shared" si="13"/>
        <v>4</v>
      </c>
      <c r="CNR23" s="29" t="str">
        <f t="shared" ca="1" si="14"/>
        <v>UKOverallProductView 13702</v>
      </c>
      <c r="CNS23" s="29">
        <f t="shared" ca="1" si="15"/>
        <v>13702</v>
      </c>
      <c r="CNT23" s="29">
        <f ca="1">CNS20/2-CNS23/2</f>
        <v>10949.5</v>
      </c>
      <c r="CNU23" s="29">
        <f ca="1">CNS20/2+CNS23/2</f>
        <v>24651.5</v>
      </c>
      <c r="CNV23" s="28">
        <f t="shared" si="16"/>
        <v>3.5</v>
      </c>
      <c r="CNW23" s="29">
        <f t="shared" ca="1" si="17"/>
        <v>16732.47</v>
      </c>
      <c r="CNX23" s="29">
        <f t="shared" ca="1" si="17"/>
        <v>19046.535</v>
      </c>
      <c r="CNY23" s="33">
        <f ca="1">CNS23/CNS20</f>
        <v>0.38487682930254768</v>
      </c>
      <c r="CNZ23" s="12"/>
    </row>
    <row r="24" spans="2401:2418" x14ac:dyDescent="0.2">
      <c r="CNI24" t="s">
        <v>155</v>
      </c>
      <c r="CNJ24" t="str">
        <f t="shared" ca="1" si="12"/>
        <v>Data Manipulation</v>
      </c>
      <c r="CNK24">
        <f ca="1">_xlfn.SHEET( 'Data Manipulation'!$NTP$999986)</f>
        <v>3</v>
      </c>
      <c r="CNM24">
        <f>'Data Manipulation'!$NTP$999986</f>
        <v>0</v>
      </c>
      <c r="CNN24" s="36">
        <v>12345678</v>
      </c>
      <c r="CNO24" s="29" t="str">
        <f>'Data Manipulation'!$M$13</f>
        <v>UKOverallAddToCart</v>
      </c>
      <c r="CNP24" s="45">
        <f ca="1">'Data Manipulation'!$N$13</f>
        <v>7265</v>
      </c>
      <c r="CNQ24" s="29">
        <f t="shared" si="13"/>
        <v>5</v>
      </c>
      <c r="CNR24" s="29" t="str">
        <f t="shared" ca="1" si="14"/>
        <v>UKOverallAddToCart 7265</v>
      </c>
      <c r="CNS24" s="29">
        <f t="shared" ca="1" si="15"/>
        <v>7265</v>
      </c>
      <c r="CNT24" s="29">
        <f ca="1">CNS20/2-CNS24/2</f>
        <v>14168</v>
      </c>
      <c r="CNU24" s="29">
        <f ca="1">CNS20/2+CNS24/2</f>
        <v>21433</v>
      </c>
      <c r="CNV24" s="28">
        <f t="shared" si="16"/>
        <v>4.5</v>
      </c>
      <c r="CNW24" s="29">
        <f t="shared" ca="1" si="17"/>
        <v>16732.47</v>
      </c>
      <c r="CNX24" s="29">
        <f t="shared" ca="1" si="17"/>
        <v>19046.535</v>
      </c>
      <c r="CNY24" s="33">
        <f ca="1">CNS24/CNS20</f>
        <v>0.2040673014802955</v>
      </c>
      <c r="CNZ24" s="12"/>
    </row>
    <row r="25" spans="2401:2418" x14ac:dyDescent="0.2">
      <c r="CNI25" t="s">
        <v>155</v>
      </c>
      <c r="CNJ25" t="str">
        <f t="shared" ca="1" si="12"/>
        <v>Data Manipulation</v>
      </c>
      <c r="CNK25">
        <f ca="1">_xlfn.SHEET( 'Data Manipulation'!$NTP$999986)</f>
        <v>3</v>
      </c>
      <c r="CNM25">
        <f>'Data Manipulation'!$NTP$999986</f>
        <v>0</v>
      </c>
      <c r="CNN25" s="37">
        <v>12345678</v>
      </c>
      <c r="CNO25" s="29" t="str">
        <f>'Data Manipulation'!$M$14</f>
        <v>UKOverallCheckout</v>
      </c>
      <c r="CNP25" s="45">
        <f ca="1">'Data Manipulation'!$N$14</f>
        <v>6023</v>
      </c>
      <c r="CNQ25" s="29">
        <f t="shared" si="13"/>
        <v>6</v>
      </c>
      <c r="CNR25" s="29" t="str">
        <f t="shared" ca="1" si="14"/>
        <v>UKOverallCheckout 6023</v>
      </c>
      <c r="CNS25" s="29">
        <f t="shared" ca="1" si="15"/>
        <v>6023</v>
      </c>
      <c r="CNT25" s="29">
        <f ca="1">CNS20/2-CNS25/2</f>
        <v>14789</v>
      </c>
      <c r="CNU25" s="29">
        <f ca="1">CNS20/2+CNS25/2</f>
        <v>20812</v>
      </c>
      <c r="CNV25" s="28">
        <f t="shared" si="16"/>
        <v>5.5</v>
      </c>
      <c r="CNW25" s="29">
        <f t="shared" ca="1" si="17"/>
        <v>16732.47</v>
      </c>
      <c r="CNX25" s="29">
        <f t="shared" ca="1" si="17"/>
        <v>19046.535</v>
      </c>
      <c r="CNY25" s="33">
        <f ca="1">CNS25/CNS20</f>
        <v>0.16918064099323052</v>
      </c>
      <c r="CNZ25" s="12"/>
    </row>
    <row r="26" spans="2401:2418" x14ac:dyDescent="0.2">
      <c r="CNI26" t="s">
        <v>155</v>
      </c>
      <c r="CNJ26" t="str">
        <f t="shared" ca="1" si="12"/>
        <v>Data Manipulation</v>
      </c>
      <c r="CNK26">
        <f ca="1">_xlfn.SHEET( 'Data Manipulation'!$NTP$999986)</f>
        <v>3</v>
      </c>
      <c r="CNM26">
        <f>'Data Manipulation'!$NTP$999986</f>
        <v>0</v>
      </c>
      <c r="CNN26" s="38">
        <v>12345678</v>
      </c>
      <c r="CNO26" s="29" t="str">
        <f>'Data Manipulation'!$M$15</f>
        <v>UKOverallOrder</v>
      </c>
      <c r="CNP26" s="45">
        <f ca="1">'Data Manipulation'!$N$15</f>
        <v>4504</v>
      </c>
      <c r="CNQ26" s="29">
        <f t="shared" si="13"/>
        <v>7</v>
      </c>
      <c r="CNR26" s="29" t="str">
        <f t="shared" ca="1" si="14"/>
        <v>UKOverallOrder 4504</v>
      </c>
      <c r="CNS26" s="29">
        <f t="shared" ca="1" si="15"/>
        <v>4504</v>
      </c>
      <c r="CNT26" s="29">
        <f ca="1">CNS20/2-CNS26/2</f>
        <v>15548.5</v>
      </c>
      <c r="CNU26" s="29">
        <f ca="1">CNS20/2+CNS26/2</f>
        <v>20052.5</v>
      </c>
      <c r="CNV26" s="28">
        <f t="shared" si="16"/>
        <v>6.5</v>
      </c>
      <c r="CNW26" s="29">
        <f t="shared" ca="1" si="17"/>
        <v>16732.47</v>
      </c>
      <c r="CNX26" s="29">
        <f t="shared" ca="1" si="17"/>
        <v>19046.535</v>
      </c>
      <c r="CNY26" s="33">
        <f ca="1">CNS26/CNS20</f>
        <v>0.12651330018819695</v>
      </c>
      <c r="CNZ26" s="12"/>
    </row>
    <row r="27" spans="2401:2418" x14ac:dyDescent="0.2">
      <c r="CNI27" t="s">
        <v>155</v>
      </c>
      <c r="CNJ27" t="str">
        <f t="shared" ca="1" si="12"/>
        <v>Data Manipulation</v>
      </c>
      <c r="CNK27">
        <f ca="1">_xlfn.SHEET( 'Data Manipulation'!$NTP$999986)</f>
        <v>3</v>
      </c>
      <c r="CNM27">
        <f>'Data Manipulation'!$NTP$999986</f>
        <v>0</v>
      </c>
      <c r="CNN27" s="12"/>
      <c r="CNO27" s="29" t="s">
        <v>156</v>
      </c>
      <c r="CNP27" s="12"/>
      <c r="CNQ27" s="29">
        <f>CNQ26+31/100</f>
        <v>7.31</v>
      </c>
      <c r="CNR27" s="29">
        <f ca="1">CNS26</f>
        <v>4504</v>
      </c>
      <c r="CNS27" s="29">
        <f ca="1">CNS20/2</f>
        <v>17800.5</v>
      </c>
      <c r="CNT27" s="12"/>
      <c r="CNU27" s="12"/>
      <c r="CNV27" s="28"/>
      <c r="CNW27" s="12"/>
      <c r="CNX27" s="12"/>
      <c r="CNY27" s="33"/>
      <c r="CNZ2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87E5-0F0C-6D4E-8FF9-9D448BF89184}">
  <sheetPr>
    <tabColor rgb="FF014040"/>
  </sheetPr>
  <dimension ref="B1:AA104"/>
  <sheetViews>
    <sheetView showGridLines="0" tabSelected="1" zoomScaleNormal="100" workbookViewId="0">
      <selection activeCell="AD14" sqref="AD14"/>
    </sheetView>
  </sheetViews>
  <sheetFormatPr baseColWidth="10" defaultRowHeight="16" x14ac:dyDescent="0.2"/>
  <cols>
    <col min="1" max="1" width="1.1640625" customWidth="1"/>
    <col min="2" max="2" width="3.33203125" customWidth="1"/>
    <col min="3" max="9" width="12.83203125" customWidth="1"/>
    <col min="10" max="10" width="12.5" customWidth="1"/>
    <col min="11" max="11" width="1" customWidth="1"/>
    <col min="12" max="13" width="11.1640625" bestFit="1" customWidth="1"/>
    <col min="17" max="17" width="1" customWidth="1"/>
    <col min="18" max="18" width="4" customWidth="1"/>
    <col min="28" max="28" width="3.33203125" customWidth="1"/>
  </cols>
  <sheetData>
    <row r="1" spans="2:27" ht="16" customHeight="1" x14ac:dyDescent="0.2">
      <c r="B1" s="132"/>
      <c r="C1" s="132"/>
      <c r="D1" s="194" t="s">
        <v>223</v>
      </c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26"/>
      <c r="AA1" s="126"/>
    </row>
    <row r="2" spans="2:27" ht="16" customHeight="1" x14ac:dyDescent="0.2">
      <c r="B2" s="132"/>
      <c r="C2" s="132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26"/>
      <c r="AA2" s="126"/>
    </row>
    <row r="3" spans="2:27" ht="16" customHeight="1" x14ac:dyDescent="0.2">
      <c r="B3" s="132"/>
      <c r="C3" s="132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27" t="s">
        <v>198</v>
      </c>
      <c r="AA3" s="93">
        <v>5</v>
      </c>
    </row>
    <row r="4" spans="2:27" ht="16" customHeight="1" x14ac:dyDescent="0.2">
      <c r="B4" s="132"/>
      <c r="C4" s="132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27" t="s">
        <v>199</v>
      </c>
      <c r="AA4" s="93">
        <v>2025</v>
      </c>
    </row>
    <row r="5" spans="2:27" ht="16" customHeight="1" x14ac:dyDescent="0.2">
      <c r="B5" s="132"/>
      <c r="C5" s="132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27" t="s">
        <v>219</v>
      </c>
      <c r="AA5" s="93" t="s">
        <v>204</v>
      </c>
    </row>
    <row r="6" spans="2:27" ht="16" customHeight="1" x14ac:dyDescent="0.2">
      <c r="B6" s="132"/>
      <c r="C6" s="132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26"/>
      <c r="AA6" s="126"/>
    </row>
    <row r="7" spans="2:27" ht="16" customHeight="1" x14ac:dyDescent="0.2">
      <c r="B7" s="132"/>
      <c r="C7" s="132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26"/>
      <c r="AA7" s="126"/>
    </row>
    <row r="8" spans="2:27" ht="16" customHeight="1" x14ac:dyDescent="0.2">
      <c r="B8" s="132"/>
      <c r="C8" s="132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26"/>
      <c r="AA8" s="126"/>
    </row>
    <row r="9" spans="2:27" ht="6" customHeight="1" x14ac:dyDescent="0.2"/>
    <row r="10" spans="2:27" s="136" customFormat="1" ht="25" customHeight="1" x14ac:dyDescent="0.2">
      <c r="B10" s="195" t="s">
        <v>7</v>
      </c>
      <c r="C10" s="196"/>
      <c r="D10" s="196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5"/>
    </row>
    <row r="11" spans="2:27" x14ac:dyDescent="0.2">
      <c r="B11" s="4"/>
      <c r="AA11" s="5"/>
    </row>
    <row r="12" spans="2:27" x14ac:dyDescent="0.2">
      <c r="B12" s="4"/>
      <c r="AA12" s="5"/>
    </row>
    <row r="13" spans="2:27" ht="23" customHeight="1" x14ac:dyDescent="0.2">
      <c r="B13" s="4"/>
      <c r="C13" s="176" t="s">
        <v>0</v>
      </c>
      <c r="D13" s="176"/>
      <c r="E13" s="94"/>
      <c r="F13" s="176" t="s">
        <v>3</v>
      </c>
      <c r="G13" s="176"/>
      <c r="H13" s="94"/>
      <c r="I13" s="176" t="s">
        <v>5</v>
      </c>
      <c r="J13" s="176"/>
      <c r="K13" s="8"/>
      <c r="L13" s="8"/>
      <c r="AA13" s="5"/>
    </row>
    <row r="14" spans="2:27" ht="23" customHeight="1" x14ac:dyDescent="0.2">
      <c r="B14" s="4"/>
      <c r="C14" s="174">
        <f ca="1">'Data Manipulation'!$F$10</f>
        <v>35601</v>
      </c>
      <c r="D14" s="174"/>
      <c r="E14" s="95"/>
      <c r="F14" s="184">
        <f ca="1">'Data Manipulation'!$F$11</f>
        <v>4695</v>
      </c>
      <c r="G14" s="184"/>
      <c r="H14" s="95"/>
      <c r="I14" s="199">
        <f ca="1">'Data Manipulation'!$F$12</f>
        <v>4</v>
      </c>
      <c r="J14" s="199"/>
      <c r="K14" s="8"/>
      <c r="L14" s="8"/>
      <c r="AA14" s="5"/>
    </row>
    <row r="15" spans="2:27" ht="16" customHeight="1" x14ac:dyDescent="0.2">
      <c r="B15" s="4"/>
      <c r="C15" s="174"/>
      <c r="D15" s="174"/>
      <c r="E15" s="95"/>
      <c r="F15" s="184"/>
      <c r="G15" s="184"/>
      <c r="H15" s="95"/>
      <c r="I15" s="199"/>
      <c r="J15" s="199"/>
      <c r="K15" s="10"/>
      <c r="L15" s="10"/>
      <c r="AA15" s="5"/>
    </row>
    <row r="16" spans="2:27" ht="16" customHeight="1" x14ac:dyDescent="0.2">
      <c r="B16" s="4"/>
      <c r="C16" s="174"/>
      <c r="D16" s="174"/>
      <c r="E16" s="95"/>
      <c r="F16" s="184"/>
      <c r="G16" s="184"/>
      <c r="H16" s="95"/>
      <c r="I16" s="199"/>
      <c r="J16" s="199"/>
      <c r="K16" s="10"/>
      <c r="L16" s="10"/>
      <c r="AA16" s="5"/>
    </row>
    <row r="17" spans="2:27" ht="16" customHeight="1" x14ac:dyDescent="0.2">
      <c r="B17" s="4"/>
      <c r="C17" s="172">
        <f ca="1">'Data Manipulation'!$H$10</f>
        <v>-0.17831836960786576</v>
      </c>
      <c r="D17" s="173"/>
      <c r="E17" s="96"/>
      <c r="F17" s="172">
        <f ca="1">'Data Manipulation'!$H$11</f>
        <v>-0.4460830580462482</v>
      </c>
      <c r="G17" s="173"/>
      <c r="H17" s="96"/>
      <c r="I17" s="172">
        <f ca="1">'Data Manipulation'!$H$12</f>
        <v>0</v>
      </c>
      <c r="J17" s="173"/>
      <c r="K17" s="10"/>
      <c r="L17" s="10"/>
      <c r="AA17" s="5"/>
    </row>
    <row r="18" spans="2:27" ht="16" customHeight="1" x14ac:dyDescent="0.2">
      <c r="B18" s="4"/>
      <c r="C18" s="97"/>
      <c r="D18" s="97"/>
      <c r="E18" s="97"/>
      <c r="F18" s="97"/>
      <c r="G18" s="98"/>
      <c r="H18" s="98"/>
      <c r="I18" s="98"/>
      <c r="J18" s="98"/>
      <c r="K18" s="10"/>
      <c r="L18" s="10"/>
      <c r="AA18" s="5"/>
    </row>
    <row r="19" spans="2:27" ht="16" customHeight="1" x14ac:dyDescent="0.2">
      <c r="B19" s="4"/>
      <c r="C19" s="97"/>
      <c r="D19" s="97"/>
      <c r="E19" s="97"/>
      <c r="F19" s="97"/>
      <c r="G19" s="98"/>
      <c r="H19" s="98"/>
      <c r="I19" s="98"/>
      <c r="J19" s="98"/>
      <c r="K19" s="10"/>
      <c r="L19" s="10"/>
      <c r="AA19" s="5"/>
    </row>
    <row r="20" spans="2:27" ht="20" customHeight="1" x14ac:dyDescent="0.2">
      <c r="B20" s="4"/>
      <c r="C20" s="176" t="s">
        <v>2</v>
      </c>
      <c r="D20" s="176"/>
      <c r="E20" s="94"/>
      <c r="F20" s="176" t="s">
        <v>4</v>
      </c>
      <c r="G20" s="176"/>
      <c r="H20" s="94"/>
      <c r="I20" s="176" t="s">
        <v>6</v>
      </c>
      <c r="J20" s="176"/>
      <c r="K20" s="10"/>
      <c r="L20" s="10"/>
      <c r="AA20" s="5"/>
    </row>
    <row r="21" spans="2:27" ht="16" customHeight="1" x14ac:dyDescent="0.2">
      <c r="B21" s="4"/>
      <c r="C21" s="185">
        <f ca="1">'Data Manipulation'!$F$13</f>
        <v>0.64</v>
      </c>
      <c r="D21" s="185"/>
      <c r="E21" s="99"/>
      <c r="F21" s="186">
        <v>0.22916666666666666</v>
      </c>
      <c r="G21" s="187"/>
      <c r="H21" s="100"/>
      <c r="I21" s="184">
        <f ca="1">'Data Manipulation'!$F$14</f>
        <v>832</v>
      </c>
      <c r="J21" s="184"/>
      <c r="AA21" s="5"/>
    </row>
    <row r="22" spans="2:27" ht="16" customHeight="1" x14ac:dyDescent="0.2">
      <c r="B22" s="4"/>
      <c r="C22" s="185"/>
      <c r="D22" s="185"/>
      <c r="E22" s="99"/>
      <c r="F22" s="187"/>
      <c r="G22" s="187"/>
      <c r="H22" s="100"/>
      <c r="I22" s="184"/>
      <c r="J22" s="184"/>
      <c r="AA22" s="5"/>
    </row>
    <row r="23" spans="2:27" ht="16" customHeight="1" x14ac:dyDescent="0.2">
      <c r="B23" s="4"/>
      <c r="C23" s="185"/>
      <c r="D23" s="185"/>
      <c r="E23" s="99"/>
      <c r="F23" s="187"/>
      <c r="G23" s="187"/>
      <c r="H23" s="100"/>
      <c r="I23" s="184"/>
      <c r="J23" s="184"/>
      <c r="AA23" s="5"/>
    </row>
    <row r="24" spans="2:27" x14ac:dyDescent="0.2">
      <c r="B24" s="4"/>
      <c r="C24" s="193">
        <f ca="1">'Data Manipulation'!$H$13</f>
        <v>-0.12328767123287668</v>
      </c>
      <c r="D24" s="188"/>
      <c r="E24" s="101"/>
      <c r="F24" s="188" t="s">
        <v>10</v>
      </c>
      <c r="G24" s="188"/>
      <c r="H24" s="101"/>
      <c r="I24" s="193">
        <f ca="1">'Data Manipulation'!$H$14</f>
        <v>-0.2931180968564146</v>
      </c>
      <c r="J24" s="188"/>
      <c r="AA24" s="5"/>
    </row>
    <row r="25" spans="2:27" ht="16" customHeight="1" x14ac:dyDescent="0.2">
      <c r="B25" s="4"/>
      <c r="C25" s="11"/>
      <c r="D25" s="11"/>
      <c r="E25" s="11"/>
      <c r="F25" s="11"/>
      <c r="G25" s="11"/>
      <c r="H25" s="11"/>
      <c r="I25" s="11"/>
      <c r="J25" s="11"/>
      <c r="K25" s="11"/>
      <c r="L25" s="11"/>
      <c r="AA25" s="5"/>
    </row>
    <row r="26" spans="2:27" x14ac:dyDescent="0.2"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7"/>
    </row>
    <row r="27" spans="2:27" ht="6" customHeight="1" x14ac:dyDescent="0.2"/>
    <row r="28" spans="2:27" ht="24" customHeight="1" x14ac:dyDescent="0.2">
      <c r="B28" s="197" t="s">
        <v>160</v>
      </c>
      <c r="C28" s="198"/>
      <c r="D28" s="198"/>
      <c r="E28" s="2"/>
      <c r="F28" s="2"/>
      <c r="G28" s="2"/>
      <c r="H28" s="2"/>
      <c r="I28" s="2"/>
      <c r="J28" s="3"/>
      <c r="L28" s="113"/>
      <c r="M28" s="114"/>
      <c r="N28" s="114"/>
      <c r="O28" s="114"/>
      <c r="P28" s="115"/>
      <c r="R28" s="84"/>
      <c r="S28" s="2"/>
      <c r="T28" s="2"/>
      <c r="U28" s="2"/>
      <c r="V28" s="2"/>
      <c r="W28" s="2"/>
      <c r="X28" s="2"/>
      <c r="Y28" s="2"/>
      <c r="Z28" s="2"/>
      <c r="AA28" s="3"/>
    </row>
    <row r="29" spans="2:27" ht="19" customHeight="1" x14ac:dyDescent="0.2">
      <c r="B29" s="4"/>
      <c r="J29" s="5"/>
      <c r="L29" s="116"/>
      <c r="M29" s="182" t="s">
        <v>1</v>
      </c>
      <c r="N29" s="182"/>
      <c r="O29" s="182"/>
      <c r="P29" s="103"/>
      <c r="R29" s="4"/>
      <c r="S29" s="191" t="s">
        <v>162</v>
      </c>
      <c r="T29" s="191"/>
      <c r="U29" s="191"/>
      <c r="V29" s="191"/>
      <c r="W29" s="102"/>
      <c r="X29" s="102"/>
      <c r="Y29" s="102"/>
      <c r="Z29" s="102"/>
      <c r="AA29" s="103"/>
    </row>
    <row r="30" spans="2:27" ht="16" customHeight="1" x14ac:dyDescent="0.2">
      <c r="B30" s="4"/>
      <c r="J30" s="5"/>
      <c r="L30" s="116"/>
      <c r="M30" s="184">
        <f ca="1">'Data Manipulation'!$F$19</f>
        <v>4504</v>
      </c>
      <c r="N30" s="184"/>
      <c r="O30" s="184"/>
      <c r="P30" s="103"/>
      <c r="R30" s="4"/>
      <c r="S30" s="191"/>
      <c r="T30" s="191"/>
      <c r="U30" s="191"/>
      <c r="V30" s="191"/>
      <c r="W30" s="102"/>
      <c r="X30" s="102"/>
      <c r="Y30" s="102"/>
      <c r="Z30" s="102"/>
      <c r="AA30" s="103"/>
    </row>
    <row r="31" spans="2:27" ht="16" customHeight="1" x14ac:dyDescent="0.2">
      <c r="B31" s="4"/>
      <c r="J31" s="5"/>
      <c r="L31" s="116"/>
      <c r="M31" s="184"/>
      <c r="N31" s="184"/>
      <c r="O31" s="184"/>
      <c r="P31" s="103"/>
      <c r="R31" s="4"/>
      <c r="S31" s="102"/>
      <c r="T31" s="102"/>
      <c r="U31" s="102"/>
      <c r="V31" s="102"/>
      <c r="W31" s="102"/>
      <c r="X31" s="102"/>
      <c r="Y31" s="102"/>
      <c r="Z31" s="102"/>
      <c r="AA31" s="103"/>
    </row>
    <row r="32" spans="2:27" ht="16" customHeight="1" x14ac:dyDescent="0.2">
      <c r="B32" s="4"/>
      <c r="J32" s="5"/>
      <c r="L32" s="116"/>
      <c r="M32" s="184"/>
      <c r="N32" s="184"/>
      <c r="O32" s="184"/>
      <c r="P32" s="103"/>
      <c r="R32" s="92"/>
      <c r="S32" s="192" t="s">
        <v>163</v>
      </c>
      <c r="T32" s="192"/>
      <c r="U32" s="192"/>
      <c r="V32" s="179" t="s">
        <v>0</v>
      </c>
      <c r="W32" s="190" t="s">
        <v>164</v>
      </c>
      <c r="X32" s="179" t="s">
        <v>165</v>
      </c>
      <c r="Y32" s="179" t="s">
        <v>166</v>
      </c>
      <c r="Z32" s="179" t="s">
        <v>167</v>
      </c>
      <c r="AA32" s="180" t="s">
        <v>1</v>
      </c>
    </row>
    <row r="33" spans="2:27" ht="16" customHeight="1" x14ac:dyDescent="0.2">
      <c r="B33" s="4"/>
      <c r="J33" s="5"/>
      <c r="L33" s="116"/>
      <c r="M33" s="172"/>
      <c r="N33" s="173"/>
      <c r="O33" s="173"/>
      <c r="P33" s="103"/>
      <c r="R33" s="92"/>
      <c r="S33" s="192"/>
      <c r="T33" s="192"/>
      <c r="U33" s="192"/>
      <c r="V33" s="179"/>
      <c r="W33" s="190"/>
      <c r="X33" s="179"/>
      <c r="Y33" s="179"/>
      <c r="Z33" s="179"/>
      <c r="AA33" s="180"/>
    </row>
    <row r="34" spans="2:27" x14ac:dyDescent="0.2">
      <c r="B34" s="4"/>
      <c r="J34" s="5"/>
      <c r="L34" s="116"/>
      <c r="M34" s="102"/>
      <c r="N34" s="102"/>
      <c r="O34" s="102"/>
      <c r="P34" s="103"/>
      <c r="R34" s="4"/>
      <c r="S34" s="156" t="s">
        <v>168</v>
      </c>
      <c r="T34" s="156"/>
      <c r="U34" s="156"/>
      <c r="V34" s="128">
        <f ca="1">'Data Manipulation'!$F$37</f>
        <v>8332</v>
      </c>
      <c r="W34" s="128">
        <f ca="1">'Data Manipulation'!$F$38</f>
        <v>3866.8</v>
      </c>
      <c r="X34" s="128">
        <f ca="1">'Data Manipulation'!$F$39</f>
        <v>2740.4</v>
      </c>
      <c r="Y34" s="128">
        <f ca="1">'Data Manipulation'!$F$40</f>
        <v>1453</v>
      </c>
      <c r="Z34" s="128">
        <f ca="1">'Data Manipulation'!$F$41</f>
        <v>1180</v>
      </c>
      <c r="AA34" s="129">
        <f ca="1">'Data Manipulation'!$F$42</f>
        <v>900.80000000000007</v>
      </c>
    </row>
    <row r="35" spans="2:27" x14ac:dyDescent="0.2">
      <c r="B35" s="4"/>
      <c r="J35" s="5"/>
      <c r="L35" s="116"/>
      <c r="M35" s="102"/>
      <c r="N35" s="102"/>
      <c r="O35" s="102"/>
      <c r="P35" s="103"/>
      <c r="R35" s="4"/>
      <c r="S35" s="156" t="s">
        <v>169</v>
      </c>
      <c r="T35" s="156"/>
      <c r="U35" s="156"/>
      <c r="V35" s="128">
        <f ca="1">'Data Manipulation'!$F$44</f>
        <v>3560.1000000000004</v>
      </c>
      <c r="W35" s="128">
        <f ca="1">'Data Manipulation'!$F$45</f>
        <v>1933.4</v>
      </c>
      <c r="X35" s="128">
        <f ca="1">'Data Manipulation'!$F$46</f>
        <v>1370.2</v>
      </c>
      <c r="Y35" s="128">
        <f ca="1">'Data Manipulation'!$F$47</f>
        <v>726.5</v>
      </c>
      <c r="Z35" s="128">
        <f ca="1">'Data Manipulation'!$F$48</f>
        <v>1088</v>
      </c>
      <c r="AA35" s="129">
        <f ca="1">'Data Manipulation'!$F$49</f>
        <v>450.40000000000003</v>
      </c>
    </row>
    <row r="36" spans="2:27" ht="21" x14ac:dyDescent="0.2">
      <c r="B36" s="4"/>
      <c r="J36" s="5"/>
      <c r="L36" s="116"/>
      <c r="M36" s="182" t="s">
        <v>161</v>
      </c>
      <c r="N36" s="182"/>
      <c r="O36" s="182"/>
      <c r="P36" s="103"/>
      <c r="R36" s="4"/>
      <c r="S36" s="155" t="s">
        <v>170</v>
      </c>
      <c r="T36" s="155"/>
      <c r="U36" s="155"/>
      <c r="V36" s="128">
        <f ca="1">'Data Manipulation'!$F$51</f>
        <v>8900.25</v>
      </c>
      <c r="W36" s="128">
        <f ca="1">'Data Manipulation'!$F$52</f>
        <v>4833.5</v>
      </c>
      <c r="X36" s="128">
        <f ca="1">'Data Manipulation'!$F$53</f>
        <v>3425.5</v>
      </c>
      <c r="Y36" s="128">
        <f ca="1">'Data Manipulation'!$F$54</f>
        <v>1816.25</v>
      </c>
      <c r="Z36" s="128">
        <f ca="1">'Data Manipulation'!$F$55</f>
        <v>1128</v>
      </c>
      <c r="AA36" s="129">
        <f ca="1">'Data Manipulation'!$F$56</f>
        <v>1126</v>
      </c>
    </row>
    <row r="37" spans="2:27" ht="16" customHeight="1" x14ac:dyDescent="0.2">
      <c r="B37" s="4"/>
      <c r="J37" s="5"/>
      <c r="L37" s="116"/>
      <c r="M37" s="181">
        <f ca="1">'Data Manipulation'!$F$20</f>
        <v>78995</v>
      </c>
      <c r="N37" s="181"/>
      <c r="O37" s="181"/>
      <c r="P37" s="103"/>
      <c r="R37" s="4"/>
      <c r="S37" s="155" t="s">
        <v>171</v>
      </c>
      <c r="T37" s="155"/>
      <c r="U37" s="155"/>
      <c r="V37" s="128">
        <f ca="1">'Data Manipulation'!$F$58</f>
        <v>1780.0500000000002</v>
      </c>
      <c r="W37" s="128">
        <f ca="1">'Data Manipulation'!$F$59</f>
        <v>966.7</v>
      </c>
      <c r="X37" s="128">
        <f ca="1">'Data Manipulation'!$F$60</f>
        <v>685.1</v>
      </c>
      <c r="Y37" s="128">
        <f ca="1">'Data Manipulation'!$F$61</f>
        <v>363.25</v>
      </c>
      <c r="Z37" s="128">
        <f ca="1">'Data Manipulation'!$F$62</f>
        <v>1037</v>
      </c>
      <c r="AA37" s="129">
        <f ca="1">'Data Manipulation'!$F$63</f>
        <v>225.20000000000002</v>
      </c>
    </row>
    <row r="38" spans="2:27" ht="16" customHeight="1" x14ac:dyDescent="0.2">
      <c r="B38" s="4"/>
      <c r="J38" s="5"/>
      <c r="L38" s="116"/>
      <c r="M38" s="181"/>
      <c r="N38" s="181"/>
      <c r="O38" s="181"/>
      <c r="P38" s="103"/>
      <c r="R38" s="4"/>
      <c r="S38" s="156" t="s">
        <v>172</v>
      </c>
      <c r="T38" s="156"/>
      <c r="U38" s="156"/>
      <c r="V38" s="128">
        <f ca="1">'Data Manipulation'!$F$65</f>
        <v>3560.1000000000004</v>
      </c>
      <c r="W38" s="128">
        <f ca="1">'Data Manipulation'!$F$66</f>
        <v>1933.4</v>
      </c>
      <c r="X38" s="128">
        <f ca="1">'Data Manipulation'!$F$67</f>
        <v>1370.2</v>
      </c>
      <c r="Y38" s="128">
        <f ca="1">'Data Manipulation'!$F$68</f>
        <v>726.5</v>
      </c>
      <c r="Z38" s="128">
        <f ca="1">'Data Manipulation'!$F$69</f>
        <v>1047</v>
      </c>
      <c r="AA38" s="129">
        <f ca="1">'Data Manipulation'!$F$70</f>
        <v>450.40000000000003</v>
      </c>
    </row>
    <row r="39" spans="2:27" ht="16" customHeight="1" x14ac:dyDescent="0.2">
      <c r="B39" s="4"/>
      <c r="J39" s="5"/>
      <c r="L39" s="116"/>
      <c r="M39" s="181"/>
      <c r="N39" s="181"/>
      <c r="O39" s="181"/>
      <c r="P39" s="103"/>
      <c r="R39" s="4"/>
      <c r="S39" s="156" t="s">
        <v>173</v>
      </c>
      <c r="T39" s="156"/>
      <c r="U39" s="156"/>
      <c r="V39" s="128">
        <f ca="1">'Data Manipulation'!$F$72</f>
        <v>5340.15</v>
      </c>
      <c r="W39" s="128">
        <f ca="1">'Data Manipulation'!$F$73</f>
        <v>2900.1</v>
      </c>
      <c r="X39" s="128">
        <f ca="1">'Data Manipulation'!$F$74</f>
        <v>2055.2999999999997</v>
      </c>
      <c r="Y39" s="128">
        <f ca="1">'Data Manipulation'!$F$75</f>
        <v>1089.75</v>
      </c>
      <c r="Z39" s="128">
        <f ca="1">'Data Manipulation'!$F$76</f>
        <v>1131</v>
      </c>
      <c r="AA39" s="129">
        <f ca="1">'Data Manipulation'!$F$77</f>
        <v>675.6</v>
      </c>
    </row>
    <row r="40" spans="2:27" ht="16" customHeight="1" x14ac:dyDescent="0.2">
      <c r="B40" s="4"/>
      <c r="J40" s="5"/>
      <c r="L40" s="116"/>
      <c r="M40" s="181"/>
      <c r="N40" s="181"/>
      <c r="O40" s="181"/>
      <c r="P40" s="103"/>
      <c r="R40" s="4"/>
      <c r="S40" s="156" t="s">
        <v>174</v>
      </c>
      <c r="T40" s="156"/>
      <c r="U40" s="156"/>
      <c r="V40" s="128">
        <f ca="1">'Data Manipulation'!$F$79</f>
        <v>3560.1000000000004</v>
      </c>
      <c r="W40" s="128">
        <f ca="1">'Data Manipulation'!$F$80</f>
        <v>1933.4</v>
      </c>
      <c r="X40" s="128">
        <f ca="1">'Data Manipulation'!$F$81</f>
        <v>1370.2</v>
      </c>
      <c r="Y40" s="128">
        <f ca="1">'Data Manipulation'!$F$82</f>
        <v>726.5</v>
      </c>
      <c r="Z40" s="128">
        <f ca="1">'Data Manipulation'!$F$83</f>
        <v>1120</v>
      </c>
      <c r="AA40" s="129">
        <f ca="1">'Data Manipulation'!$F$84</f>
        <v>450.40000000000003</v>
      </c>
    </row>
    <row r="41" spans="2:27" ht="16" customHeight="1" x14ac:dyDescent="0.2">
      <c r="B41" s="4"/>
      <c r="J41" s="5"/>
      <c r="L41" s="116"/>
      <c r="M41" s="181"/>
      <c r="N41" s="181"/>
      <c r="O41" s="181"/>
      <c r="P41" s="103"/>
      <c r="R41" s="4"/>
      <c r="S41" s="156" t="s">
        <v>175</v>
      </c>
      <c r="T41" s="156"/>
      <c r="U41" s="156"/>
      <c r="V41" s="128">
        <f ca="1">'Data Manipulation'!$F$86</f>
        <v>1780.0500000000002</v>
      </c>
      <c r="W41" s="128">
        <f ca="1">'Data Manipulation'!$F$87</f>
        <v>966.7</v>
      </c>
      <c r="X41" s="128">
        <f ca="1">'Data Manipulation'!$F$88</f>
        <v>685.1</v>
      </c>
      <c r="Y41" s="128">
        <f ca="1">'Data Manipulation'!$F$89</f>
        <v>363.25</v>
      </c>
      <c r="Z41" s="128">
        <f ca="1">'Data Manipulation'!$F$90</f>
        <v>1058</v>
      </c>
      <c r="AA41" s="129">
        <f ca="1">'Data Manipulation'!$F$91</f>
        <v>225.20000000000002</v>
      </c>
    </row>
    <row r="42" spans="2:27" x14ac:dyDescent="0.2">
      <c r="B42" s="4"/>
      <c r="J42" s="5"/>
      <c r="L42" s="116"/>
      <c r="M42" s="102"/>
      <c r="N42" s="102"/>
      <c r="O42" s="102"/>
      <c r="P42" s="103"/>
      <c r="R42" s="4"/>
      <c r="S42" s="183"/>
      <c r="T42" s="183"/>
      <c r="U42" s="183"/>
      <c r="V42" s="183"/>
      <c r="AA42" s="5"/>
    </row>
    <row r="43" spans="2:27" x14ac:dyDescent="0.2">
      <c r="B43" s="4"/>
      <c r="J43" s="5"/>
      <c r="L43" s="116"/>
      <c r="M43" s="172"/>
      <c r="N43" s="173"/>
      <c r="O43" s="173"/>
      <c r="P43" s="103"/>
      <c r="R43" s="4"/>
      <c r="S43" s="183"/>
      <c r="T43" s="183"/>
      <c r="U43" s="183"/>
      <c r="V43" s="183"/>
      <c r="AA43" s="5"/>
    </row>
    <row r="44" spans="2:27" x14ac:dyDescent="0.2">
      <c r="B44" s="4"/>
      <c r="J44" s="5"/>
      <c r="L44" s="116"/>
      <c r="M44" s="102"/>
      <c r="N44" s="102"/>
      <c r="O44" s="102"/>
      <c r="P44" s="103"/>
      <c r="R44" s="4"/>
      <c r="AA44" s="5"/>
    </row>
    <row r="45" spans="2:27" x14ac:dyDescent="0.2">
      <c r="B45" s="4"/>
      <c r="J45" s="5"/>
      <c r="L45" s="116"/>
      <c r="M45" s="102"/>
      <c r="N45" s="102"/>
      <c r="O45" s="102"/>
      <c r="P45" s="103"/>
      <c r="R45" s="4"/>
      <c r="AA45" s="5"/>
    </row>
    <row r="46" spans="2:27" x14ac:dyDescent="0.2">
      <c r="B46" s="4"/>
      <c r="J46" s="5"/>
      <c r="L46" s="116"/>
      <c r="M46" s="102"/>
      <c r="N46" s="102"/>
      <c r="O46" s="102"/>
      <c r="P46" s="103"/>
      <c r="R46" s="4"/>
      <c r="AA46" s="5"/>
    </row>
    <row r="47" spans="2:27" x14ac:dyDescent="0.2">
      <c r="B47" s="6"/>
      <c r="C47" s="1"/>
      <c r="D47" s="1"/>
      <c r="E47" s="1"/>
      <c r="F47" s="1"/>
      <c r="G47" s="1"/>
      <c r="H47" s="1"/>
      <c r="I47" s="1"/>
      <c r="J47" s="7"/>
      <c r="L47" s="117"/>
      <c r="M47" s="118"/>
      <c r="N47" s="118"/>
      <c r="O47" s="118"/>
      <c r="P47" s="119"/>
      <c r="R47" s="6"/>
      <c r="S47" s="1"/>
      <c r="T47" s="1"/>
      <c r="U47" s="1"/>
      <c r="V47" s="1"/>
      <c r="W47" s="1"/>
      <c r="X47" s="1"/>
      <c r="Y47" s="1"/>
      <c r="Z47" s="1"/>
      <c r="AA47" s="7"/>
    </row>
    <row r="48" spans="2:27" ht="7" customHeight="1" x14ac:dyDescent="0.2">
      <c r="J48" s="2"/>
    </row>
    <row r="49" spans="2:27" ht="23" customHeight="1" x14ac:dyDescent="0.2">
      <c r="B49" s="158" t="s">
        <v>176</v>
      </c>
      <c r="C49" s="159"/>
      <c r="D49" s="159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2"/>
      <c r="R49" s="84"/>
      <c r="S49" s="2"/>
      <c r="T49" s="2"/>
      <c r="U49" s="2"/>
      <c r="V49" s="2"/>
      <c r="W49" s="2"/>
      <c r="X49" s="2"/>
      <c r="Y49" s="2"/>
      <c r="Z49" s="2"/>
      <c r="AA49" s="141"/>
    </row>
    <row r="50" spans="2:27" x14ac:dyDescent="0.2">
      <c r="B50" s="63"/>
      <c r="J50" s="176" t="s">
        <v>184</v>
      </c>
      <c r="K50" s="176"/>
      <c r="L50" s="176"/>
      <c r="M50" s="176" t="s">
        <v>185</v>
      </c>
      <c r="N50" s="176"/>
      <c r="O50" s="176"/>
      <c r="P50" s="85"/>
      <c r="Q50" s="86"/>
      <c r="R50" s="87"/>
      <c r="S50" s="191" t="s">
        <v>196</v>
      </c>
      <c r="T50" s="191"/>
      <c r="U50" s="191"/>
      <c r="V50" s="191"/>
      <c r="W50" s="102"/>
      <c r="X50" s="102"/>
      <c r="Y50" s="102"/>
      <c r="Z50" s="102"/>
      <c r="AA50" s="109"/>
    </row>
    <row r="51" spans="2:27" ht="19" customHeight="1" x14ac:dyDescent="0.2">
      <c r="B51" s="63"/>
      <c r="J51" s="176"/>
      <c r="K51" s="176"/>
      <c r="L51" s="176"/>
      <c r="M51" s="176"/>
      <c r="N51" s="176"/>
      <c r="O51" s="176"/>
      <c r="P51" s="85"/>
      <c r="Q51" s="86"/>
      <c r="R51" s="87"/>
      <c r="S51" s="191"/>
      <c r="T51" s="191"/>
      <c r="U51" s="191"/>
      <c r="V51" s="191"/>
      <c r="W51" s="102"/>
      <c r="X51" s="102"/>
      <c r="Y51" s="102"/>
      <c r="Z51" s="102"/>
      <c r="AA51" s="109"/>
    </row>
    <row r="52" spans="2:27" ht="16" customHeight="1" x14ac:dyDescent="0.2">
      <c r="B52" s="63"/>
      <c r="J52" s="189">
        <f ca="1">'Data Manipulation'!$F$22</f>
        <v>14240.400000000001</v>
      </c>
      <c r="K52" s="189"/>
      <c r="L52" s="189"/>
      <c r="M52" s="189">
        <f ca="1">'Data Manipulation'!$F$24</f>
        <v>21360.6</v>
      </c>
      <c r="N52" s="189"/>
      <c r="O52" s="189"/>
      <c r="P52" s="85"/>
      <c r="Q52" s="86"/>
      <c r="R52" s="87"/>
      <c r="S52" s="102"/>
      <c r="T52" s="102"/>
      <c r="U52" s="102"/>
      <c r="V52" s="102"/>
      <c r="W52" s="102"/>
      <c r="X52" s="102"/>
      <c r="Y52" s="102"/>
      <c r="Z52" s="102"/>
      <c r="AA52" s="109"/>
    </row>
    <row r="53" spans="2:27" ht="16" customHeight="1" x14ac:dyDescent="0.2">
      <c r="B53" s="63"/>
      <c r="J53" s="189"/>
      <c r="K53" s="189"/>
      <c r="L53" s="189"/>
      <c r="M53" s="189"/>
      <c r="N53" s="189"/>
      <c r="O53" s="189"/>
      <c r="P53" s="85"/>
      <c r="Q53" s="86"/>
      <c r="R53" s="87"/>
      <c r="S53" s="192" t="s">
        <v>218</v>
      </c>
      <c r="T53" s="192"/>
      <c r="U53" s="192"/>
      <c r="V53" s="179" t="s">
        <v>0</v>
      </c>
      <c r="W53" s="190" t="s">
        <v>164</v>
      </c>
      <c r="X53" s="179" t="s">
        <v>165</v>
      </c>
      <c r="Y53" s="179" t="s">
        <v>166</v>
      </c>
      <c r="Z53" s="179" t="s">
        <v>167</v>
      </c>
      <c r="AA53" s="180" t="s">
        <v>1</v>
      </c>
    </row>
    <row r="54" spans="2:27" ht="16" customHeight="1" x14ac:dyDescent="0.2">
      <c r="B54" s="63"/>
      <c r="J54" s="189"/>
      <c r="K54" s="189"/>
      <c r="L54" s="189"/>
      <c r="M54" s="189"/>
      <c r="N54" s="189"/>
      <c r="O54" s="189"/>
      <c r="P54" s="85"/>
      <c r="Q54" s="86"/>
      <c r="R54" s="87"/>
      <c r="S54" s="192"/>
      <c r="T54" s="192"/>
      <c r="U54" s="192"/>
      <c r="V54" s="179"/>
      <c r="W54" s="190"/>
      <c r="X54" s="179"/>
      <c r="Y54" s="179"/>
      <c r="Z54" s="179"/>
      <c r="AA54" s="180"/>
    </row>
    <row r="55" spans="2:27" x14ac:dyDescent="0.2">
      <c r="B55" s="63"/>
      <c r="J55" s="172">
        <f ca="1">'Data Manipulation'!$H$22</f>
        <v>-0.17831836960786565</v>
      </c>
      <c r="K55" s="173"/>
      <c r="L55" s="173"/>
      <c r="M55" s="172">
        <f ca="1">'Data Manipulation'!$H$24</f>
        <v>-0.17831836960786585</v>
      </c>
      <c r="N55" s="173"/>
      <c r="O55" s="173"/>
      <c r="P55" s="85"/>
      <c r="Q55" s="86"/>
      <c r="R55" s="87"/>
      <c r="S55" s="156" t="s">
        <v>188</v>
      </c>
      <c r="T55" s="156"/>
      <c r="U55" s="156"/>
      <c r="V55" s="128">
        <f ca="1">'Data Manipulation'!$F$124</f>
        <v>16020.45</v>
      </c>
      <c r="W55" s="128">
        <f ca="1">'Data Manipulation'!$F$125</f>
        <v>8700.3000000000011</v>
      </c>
      <c r="X55" s="128">
        <f ca="1">'Data Manipulation'!$F$126</f>
        <v>6165.9000000000005</v>
      </c>
      <c r="Y55" s="128">
        <f ca="1">'Data Manipulation'!$F$127</f>
        <v>3269.25</v>
      </c>
      <c r="Z55" s="128">
        <f ca="1">'Data Manipulation'!$F$128</f>
        <v>2710.35</v>
      </c>
      <c r="AA55" s="129">
        <f ca="1">'Data Manipulation'!$F$129</f>
        <v>2026.8</v>
      </c>
    </row>
    <row r="56" spans="2:27" x14ac:dyDescent="0.2">
      <c r="B56" s="63"/>
      <c r="J56" s="96"/>
      <c r="K56" s="96"/>
      <c r="L56" s="96"/>
      <c r="M56" s="96"/>
      <c r="N56" s="96"/>
      <c r="O56" s="96"/>
      <c r="P56" s="85"/>
      <c r="Q56" s="86"/>
      <c r="R56" s="87"/>
      <c r="S56" s="156" t="s">
        <v>189</v>
      </c>
      <c r="T56" s="156"/>
      <c r="U56" s="156"/>
      <c r="V56" s="128">
        <f ca="1">'Data Manipulation'!$F$131</f>
        <v>5340.15</v>
      </c>
      <c r="W56" s="128">
        <f ca="1">'Data Manipulation'!$F$132</f>
        <v>2900.1</v>
      </c>
      <c r="X56" s="128">
        <f ca="1">'Data Manipulation'!$F$133</f>
        <v>2055.2999999999997</v>
      </c>
      <c r="Y56" s="128">
        <f ca="1">'Data Manipulation'!$F$134</f>
        <v>1089.75</v>
      </c>
      <c r="Z56" s="128">
        <f ca="1">'Data Manipulation'!$F$135</f>
        <v>903.44999999999993</v>
      </c>
      <c r="AA56" s="129">
        <f ca="1">'Data Manipulation'!$F$136</f>
        <v>675.6</v>
      </c>
    </row>
    <row r="57" spans="2:27" x14ac:dyDescent="0.2">
      <c r="B57" s="63"/>
      <c r="J57" s="96"/>
      <c r="K57" s="96"/>
      <c r="L57" s="96"/>
      <c r="M57" s="96"/>
      <c r="N57" s="96"/>
      <c r="O57" s="96"/>
      <c r="P57" s="85"/>
      <c r="Q57" s="86"/>
      <c r="R57" s="87"/>
      <c r="S57" s="155" t="s">
        <v>190</v>
      </c>
      <c r="T57" s="155"/>
      <c r="U57" s="155"/>
      <c r="V57" s="128">
        <f ca="1">'Data Manipulation'!$F$138</f>
        <v>3560.1000000000004</v>
      </c>
      <c r="W57" s="128">
        <f ca="1">'Data Manipulation'!$F$139</f>
        <v>1933.4</v>
      </c>
      <c r="X57" s="128">
        <f ca="1">'Data Manipulation'!$F$140</f>
        <v>1370.2</v>
      </c>
      <c r="Y57" s="128">
        <f ca="1">'Data Manipulation'!$F$141</f>
        <v>726.5</v>
      </c>
      <c r="Z57" s="128">
        <f ca="1">'Data Manipulation'!$F$142</f>
        <v>602.30000000000007</v>
      </c>
      <c r="AA57" s="129">
        <f ca="1">'Data Manipulation'!$F$143</f>
        <v>450.40000000000003</v>
      </c>
    </row>
    <row r="58" spans="2:27" x14ac:dyDescent="0.2">
      <c r="B58" s="63"/>
      <c r="J58" s="102"/>
      <c r="K58" s="102"/>
      <c r="L58" s="102"/>
      <c r="M58" s="102"/>
      <c r="N58" s="102"/>
      <c r="O58" s="102"/>
      <c r="P58" s="85"/>
      <c r="Q58" s="86"/>
      <c r="R58" s="87"/>
      <c r="S58" s="155" t="s">
        <v>191</v>
      </c>
      <c r="T58" s="155"/>
      <c r="U58" s="155"/>
      <c r="V58" s="128">
        <f ca="1">'Data Manipulation'!$F$145</f>
        <v>1780.0500000000002</v>
      </c>
      <c r="W58" s="128">
        <f ca="1">'Data Manipulation'!$F$146</f>
        <v>966.7</v>
      </c>
      <c r="X58" s="128">
        <f ca="1">'Data Manipulation'!$F$147</f>
        <v>685.1</v>
      </c>
      <c r="Y58" s="128">
        <f ca="1">'Data Manipulation'!$F$148</f>
        <v>363.25</v>
      </c>
      <c r="Z58" s="128">
        <f ca="1">'Data Manipulation'!$F$149</f>
        <v>301.15000000000003</v>
      </c>
      <c r="AA58" s="129">
        <f ca="1">'Data Manipulation'!$F$150</f>
        <v>225.20000000000002</v>
      </c>
    </row>
    <row r="59" spans="2:27" ht="16" customHeight="1" x14ac:dyDescent="0.2">
      <c r="B59" s="63"/>
      <c r="J59" s="176" t="s">
        <v>186</v>
      </c>
      <c r="K59" s="176"/>
      <c r="L59" s="176"/>
      <c r="M59" s="176" t="s">
        <v>187</v>
      </c>
      <c r="N59" s="176"/>
      <c r="O59" s="176"/>
      <c r="P59" s="85"/>
      <c r="Q59" s="86"/>
      <c r="R59" s="87"/>
      <c r="S59" s="156" t="s">
        <v>192</v>
      </c>
      <c r="T59" s="156"/>
      <c r="U59" s="156"/>
      <c r="V59" s="104">
        <v>1600</v>
      </c>
      <c r="W59" s="105">
        <v>64</v>
      </c>
      <c r="X59" s="105">
        <v>64</v>
      </c>
      <c r="Y59" s="105">
        <v>64</v>
      </c>
      <c r="Z59" s="105">
        <v>60</v>
      </c>
      <c r="AA59" s="139">
        <v>64</v>
      </c>
    </row>
    <row r="60" spans="2:27" ht="16" customHeight="1" x14ac:dyDescent="0.2">
      <c r="B60" s="63"/>
      <c r="J60" s="189">
        <f ca="1">'Data Manipulation'!$F$21</f>
        <v>1801.6000000000001</v>
      </c>
      <c r="K60" s="189"/>
      <c r="L60" s="189"/>
      <c r="M60" s="189">
        <f ca="1">'Data Manipulation'!$F$23</f>
        <v>2702.4</v>
      </c>
      <c r="N60" s="189"/>
      <c r="O60" s="189"/>
      <c r="P60" s="85"/>
      <c r="Q60" s="86"/>
      <c r="R60" s="87"/>
      <c r="S60" s="156" t="s">
        <v>193</v>
      </c>
      <c r="T60" s="156"/>
      <c r="U60" s="156"/>
      <c r="V60" s="128">
        <f ca="1">'Data Manipulation'!$F$152</f>
        <v>1780.0500000000002</v>
      </c>
      <c r="W60" s="128">
        <f ca="1">'Data Manipulation'!$F$153</f>
        <v>966.7</v>
      </c>
      <c r="X60" s="128">
        <f ca="1">'Data Manipulation'!$F$154</f>
        <v>685.1</v>
      </c>
      <c r="Y60" s="128">
        <f ca="1">'Data Manipulation'!$F$155</f>
        <v>363.25</v>
      </c>
      <c r="Z60" s="128">
        <f ca="1">'Data Manipulation'!$F$156</f>
        <v>301.15000000000003</v>
      </c>
      <c r="AA60" s="129">
        <f ca="1">'Data Manipulation'!$F$157</f>
        <v>225.20000000000002</v>
      </c>
    </row>
    <row r="61" spans="2:27" ht="16" customHeight="1" x14ac:dyDescent="0.2">
      <c r="B61" s="63"/>
      <c r="J61" s="189"/>
      <c r="K61" s="189"/>
      <c r="L61" s="189"/>
      <c r="M61" s="189"/>
      <c r="N61" s="189"/>
      <c r="O61" s="189"/>
      <c r="P61" s="85"/>
      <c r="Q61" s="86"/>
      <c r="R61" s="87"/>
      <c r="S61" s="156" t="s">
        <v>194</v>
      </c>
      <c r="T61" s="156"/>
      <c r="U61" s="156"/>
      <c r="V61" s="128">
        <f ca="1">'Data Manipulation'!$F$159</f>
        <v>3560.1000000000004</v>
      </c>
      <c r="W61" s="128">
        <f ca="1">'Data Manipulation'!$F$160</f>
        <v>1933.4</v>
      </c>
      <c r="X61" s="128">
        <f ca="1">'Data Manipulation'!$F$161</f>
        <v>1370.2</v>
      </c>
      <c r="Y61" s="128">
        <f ca="1">'Data Manipulation'!$F$162</f>
        <v>726.5</v>
      </c>
      <c r="Z61" s="128">
        <f ca="1">'Data Manipulation'!$F$163</f>
        <v>602.30000000000007</v>
      </c>
      <c r="AA61" s="129">
        <f ca="1">'Data Manipulation'!$F$164</f>
        <v>450.40000000000003</v>
      </c>
    </row>
    <row r="62" spans="2:27" ht="16" customHeight="1" x14ac:dyDescent="0.2">
      <c r="B62" s="63"/>
      <c r="J62" s="189"/>
      <c r="K62" s="189"/>
      <c r="L62" s="189"/>
      <c r="M62" s="189"/>
      <c r="N62" s="189"/>
      <c r="O62" s="189"/>
      <c r="P62" s="85"/>
      <c r="Q62" s="86"/>
      <c r="R62" s="87"/>
      <c r="S62" s="156" t="s">
        <v>195</v>
      </c>
      <c r="T62" s="156"/>
      <c r="U62" s="156"/>
      <c r="V62" s="104">
        <v>1300</v>
      </c>
      <c r="W62" s="105">
        <v>67</v>
      </c>
      <c r="X62" s="105">
        <v>67</v>
      </c>
      <c r="Y62" s="105">
        <v>67</v>
      </c>
      <c r="Z62" s="105">
        <v>60</v>
      </c>
      <c r="AA62" s="139">
        <v>67</v>
      </c>
    </row>
    <row r="63" spans="2:27" ht="16" customHeight="1" x14ac:dyDescent="0.2">
      <c r="B63" s="63"/>
      <c r="J63" s="189"/>
      <c r="K63" s="189"/>
      <c r="L63" s="189"/>
      <c r="M63" s="189"/>
      <c r="N63" s="189"/>
      <c r="O63" s="189"/>
      <c r="P63" s="85"/>
      <c r="Q63" s="86"/>
      <c r="R63" s="87"/>
      <c r="S63" s="156" t="s">
        <v>195</v>
      </c>
      <c r="T63" s="156"/>
      <c r="U63" s="156"/>
      <c r="V63" s="128">
        <f ca="1">'Data Manipulation'!$F$166</f>
        <v>3560.1000000000004</v>
      </c>
      <c r="W63" s="128">
        <f ca="1">'Data Manipulation'!$F$167</f>
        <v>1933.4</v>
      </c>
      <c r="X63" s="128">
        <f ca="1">'Data Manipulation'!$F$168</f>
        <v>1370.2</v>
      </c>
      <c r="Y63" s="128">
        <f ca="1">'Data Manipulation'!$F$169</f>
        <v>726.5</v>
      </c>
      <c r="Z63" s="128">
        <f ca="1">'Data Manipulation'!$F$170</f>
        <v>602.30000000000007</v>
      </c>
      <c r="AA63" s="129">
        <f ca="1">'Data Manipulation'!$F$171</f>
        <v>450.40000000000003</v>
      </c>
    </row>
    <row r="64" spans="2:27" x14ac:dyDescent="0.2">
      <c r="B64" s="63"/>
      <c r="J64" s="172">
        <f ca="1">'Data Manipulation'!$H$21</f>
        <v>-1.7237617281256768E-2</v>
      </c>
      <c r="K64" s="173"/>
      <c r="L64" s="173"/>
      <c r="M64" s="172">
        <f ca="1">'Data Manipulation'!$H$23</f>
        <v>-1.7237617281256688E-2</v>
      </c>
      <c r="N64" s="173"/>
      <c r="O64" s="173"/>
      <c r="P64" s="85"/>
      <c r="Q64" s="86"/>
      <c r="R64" s="87"/>
      <c r="S64" s="156" t="s">
        <v>195</v>
      </c>
      <c r="T64" s="156"/>
      <c r="U64" s="156"/>
      <c r="V64" s="104">
        <v>1100</v>
      </c>
      <c r="W64" s="105">
        <v>67</v>
      </c>
      <c r="X64" s="105">
        <v>67</v>
      </c>
      <c r="Y64" s="105">
        <v>67</v>
      </c>
      <c r="Z64" s="105">
        <v>60</v>
      </c>
      <c r="AA64" s="139">
        <v>67</v>
      </c>
    </row>
    <row r="65" spans="2:27" x14ac:dyDescent="0.2"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7"/>
      <c r="R65" s="6"/>
      <c r="S65" s="1"/>
      <c r="T65" s="1"/>
      <c r="U65" s="1"/>
      <c r="V65" s="1"/>
      <c r="W65" s="1"/>
      <c r="X65" s="1"/>
      <c r="Y65" s="1"/>
      <c r="Z65" s="1"/>
      <c r="AA65" s="142"/>
    </row>
    <row r="66" spans="2:27" ht="8" customHeight="1" x14ac:dyDescent="0.2"/>
    <row r="67" spans="2:27" ht="22" customHeight="1" x14ac:dyDescent="0.2">
      <c r="B67" s="158" t="s">
        <v>224</v>
      </c>
      <c r="C67" s="159"/>
      <c r="D67" s="159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2"/>
    </row>
    <row r="68" spans="2:27" x14ac:dyDescent="0.2">
      <c r="B68" s="63"/>
      <c r="AA68" s="64"/>
    </row>
    <row r="69" spans="2:27" ht="19" customHeight="1" x14ac:dyDescent="0.2">
      <c r="B69" s="63"/>
      <c r="C69" s="176" t="s">
        <v>224</v>
      </c>
      <c r="D69" s="176"/>
      <c r="E69" s="102"/>
      <c r="F69" s="176" t="s">
        <v>225</v>
      </c>
      <c r="G69" s="176"/>
      <c r="H69" s="102"/>
      <c r="I69" s="176" t="s">
        <v>228</v>
      </c>
      <c r="J69" s="176"/>
      <c r="K69" s="102"/>
      <c r="L69" s="102"/>
      <c r="M69" s="175" t="s">
        <v>230</v>
      </c>
      <c r="N69" s="175"/>
      <c r="O69" s="175"/>
      <c r="P69" s="102"/>
      <c r="Q69" s="102"/>
      <c r="R69" s="106"/>
      <c r="S69" s="169" t="s">
        <v>237</v>
      </c>
      <c r="T69" s="169"/>
      <c r="U69" s="169"/>
      <c r="V69" s="169"/>
      <c r="W69" s="106"/>
      <c r="X69" s="106"/>
      <c r="Y69" s="106"/>
      <c r="Z69" s="106"/>
      <c r="AA69" s="137"/>
    </row>
    <row r="70" spans="2:27" ht="20" customHeight="1" x14ac:dyDescent="0.2">
      <c r="B70" s="63"/>
      <c r="C70" s="174">
        <f ca="1">'Data Manipulation'!$F$25</f>
        <v>24058</v>
      </c>
      <c r="D70" s="174"/>
      <c r="E70" s="102"/>
      <c r="F70" s="178">
        <f ca="1">'Data Manipulation'!$F$26</f>
        <v>0.67</v>
      </c>
      <c r="G70" s="178"/>
      <c r="H70" s="102"/>
      <c r="I70" s="174">
        <f ca="1">'Data Manipulation'!$F$27</f>
        <v>28000</v>
      </c>
      <c r="J70" s="174"/>
      <c r="K70" s="102"/>
      <c r="L70" s="102"/>
      <c r="M70" s="174">
        <f ca="1">'Data Manipulation'!$F$28</f>
        <v>56000</v>
      </c>
      <c r="N70" s="174"/>
      <c r="O70" s="102"/>
      <c r="P70" s="102"/>
      <c r="Q70" s="102"/>
      <c r="R70" s="106"/>
      <c r="S70" s="169"/>
      <c r="T70" s="169"/>
      <c r="U70" s="169"/>
      <c r="V70" s="169"/>
      <c r="W70" s="106"/>
      <c r="X70" s="106"/>
      <c r="Y70" s="106"/>
      <c r="Z70" s="106"/>
      <c r="AA70" s="137"/>
    </row>
    <row r="71" spans="2:27" x14ac:dyDescent="0.2">
      <c r="B71" s="63"/>
      <c r="C71" s="174"/>
      <c r="D71" s="174"/>
      <c r="E71" s="102"/>
      <c r="F71" s="178"/>
      <c r="G71" s="178"/>
      <c r="H71" s="102"/>
      <c r="I71" s="174"/>
      <c r="J71" s="174"/>
      <c r="K71" s="102"/>
      <c r="L71" s="102"/>
      <c r="M71" s="174"/>
      <c r="N71" s="174"/>
      <c r="O71" s="102"/>
      <c r="P71" s="102"/>
      <c r="Q71" s="102"/>
      <c r="R71" s="106"/>
      <c r="S71" s="106"/>
      <c r="T71" s="106"/>
      <c r="U71" s="106"/>
      <c r="V71" s="106"/>
      <c r="W71" s="106"/>
      <c r="X71" s="106"/>
      <c r="Y71" s="106"/>
      <c r="Z71" s="106"/>
      <c r="AA71" s="137"/>
    </row>
    <row r="72" spans="2:27" ht="16" customHeight="1" x14ac:dyDescent="0.2">
      <c r="B72" s="63"/>
      <c r="C72" s="174"/>
      <c r="D72" s="174"/>
      <c r="E72" s="102"/>
      <c r="F72" s="178"/>
      <c r="G72" s="178"/>
      <c r="H72" s="102"/>
      <c r="I72" s="174"/>
      <c r="J72" s="174"/>
      <c r="K72" s="102"/>
      <c r="L72" s="102"/>
      <c r="M72" s="174"/>
      <c r="N72" s="174"/>
      <c r="O72" s="102"/>
      <c r="P72" s="102"/>
      <c r="Q72" s="102"/>
      <c r="R72" s="106"/>
      <c r="S72" s="160" t="s">
        <v>250</v>
      </c>
      <c r="T72" s="160"/>
      <c r="U72" s="160"/>
      <c r="V72" s="157" t="s">
        <v>0</v>
      </c>
      <c r="W72" s="161" t="s">
        <v>164</v>
      </c>
      <c r="X72" s="157" t="s">
        <v>165</v>
      </c>
      <c r="Y72" s="157" t="s">
        <v>166</v>
      </c>
      <c r="Z72" s="157" t="s">
        <v>167</v>
      </c>
      <c r="AA72" s="168" t="s">
        <v>1</v>
      </c>
    </row>
    <row r="73" spans="2:27" ht="16" customHeight="1" x14ac:dyDescent="0.2">
      <c r="B73" s="63"/>
      <c r="C73" s="172">
        <f ca="1">'Data Manipulation'!$H$25</f>
        <v>-5.2088258471237193E-2</v>
      </c>
      <c r="D73" s="173"/>
      <c r="E73" s="102"/>
      <c r="F73" s="172">
        <f ca="1">'Data Manipulation'!$H$26</f>
        <v>0</v>
      </c>
      <c r="G73" s="173"/>
      <c r="H73" s="102"/>
      <c r="I73" s="172">
        <f ca="1">'Data Manipulation'!$H$27</f>
        <v>0.12</v>
      </c>
      <c r="J73" s="173"/>
      <c r="K73" s="102"/>
      <c r="L73" s="102"/>
      <c r="M73" s="172">
        <f ca="1">'Data Manipulation'!$H$28</f>
        <v>0.47368421052631576</v>
      </c>
      <c r="N73" s="173"/>
      <c r="O73" s="102"/>
      <c r="P73" s="102"/>
      <c r="Q73" s="102"/>
      <c r="R73" s="106"/>
      <c r="S73" s="160"/>
      <c r="T73" s="160"/>
      <c r="U73" s="160"/>
      <c r="V73" s="157"/>
      <c r="W73" s="161"/>
      <c r="X73" s="157"/>
      <c r="Y73" s="157"/>
      <c r="Z73" s="157"/>
      <c r="AA73" s="168"/>
    </row>
    <row r="74" spans="2:27" x14ac:dyDescent="0.2">
      <c r="B74" s="63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6"/>
      <c r="S74" s="156" t="s">
        <v>232</v>
      </c>
      <c r="T74" s="156"/>
      <c r="U74" s="156"/>
      <c r="V74" s="104">
        <f ca="1">'Data Manipulation'!$F$93</f>
        <v>7791</v>
      </c>
      <c r="W74" s="104">
        <f ca="1">'Data Manipulation'!$F$94</f>
        <v>4243</v>
      </c>
      <c r="X74" s="104">
        <f ca="1">'Data Manipulation'!$F$95</f>
        <v>3464</v>
      </c>
      <c r="Y74" s="104">
        <f ca="1">'Data Manipulation'!$F$96</f>
        <v>1289</v>
      </c>
      <c r="Z74" s="104">
        <f ca="1">'Data Manipulation'!$F$97</f>
        <v>811</v>
      </c>
      <c r="AA74" s="138">
        <f ca="1">'Data Manipulation'!$F$98</f>
        <v>842</v>
      </c>
    </row>
    <row r="75" spans="2:27" x14ac:dyDescent="0.2">
      <c r="B75" s="63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6"/>
      <c r="S75" s="156" t="s">
        <v>233</v>
      </c>
      <c r="T75" s="156"/>
      <c r="U75" s="156"/>
      <c r="V75" s="104">
        <f ca="1">'Data Manipulation'!$F$99</f>
        <v>8952</v>
      </c>
      <c r="W75" s="104">
        <f ca="1">'Data Manipulation'!$F$100</f>
        <v>4723</v>
      </c>
      <c r="X75" s="104">
        <f ca="1">'Data Manipulation'!$F$101</f>
        <v>3222</v>
      </c>
      <c r="Y75" s="104">
        <f ca="1">'Data Manipulation'!$F$102</f>
        <v>1467</v>
      </c>
      <c r="Z75" s="104">
        <f ca="1">'Data Manipulation'!$F$103</f>
        <v>833</v>
      </c>
      <c r="AA75" s="138">
        <f ca="1">'Data Manipulation'!$F$104</f>
        <v>836</v>
      </c>
    </row>
    <row r="76" spans="2:27" ht="16" customHeight="1" x14ac:dyDescent="0.2">
      <c r="B76" s="63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6"/>
      <c r="S76" s="155" t="s">
        <v>234</v>
      </c>
      <c r="T76" s="155"/>
      <c r="U76" s="155"/>
      <c r="V76" s="104">
        <f ca="1">'Data Manipulation'!$F$105</f>
        <v>8638</v>
      </c>
      <c r="W76" s="104">
        <f ca="1">'Data Manipulation'!$F$106</f>
        <v>4063</v>
      </c>
      <c r="X76" s="104">
        <f ca="1">'Data Manipulation'!$F$107</f>
        <v>3571</v>
      </c>
      <c r="Y76" s="104">
        <f ca="1">'Data Manipulation'!$F$108</f>
        <v>1100</v>
      </c>
      <c r="Z76" s="104">
        <f ca="1">'Data Manipulation'!$F$109</f>
        <v>861</v>
      </c>
      <c r="AA76" s="138">
        <f ca="1">'Data Manipulation'!$F$110</f>
        <v>815</v>
      </c>
    </row>
    <row r="77" spans="2:27" ht="19" customHeight="1" x14ac:dyDescent="0.2">
      <c r="B77" s="63"/>
      <c r="C77" s="176" t="s">
        <v>226</v>
      </c>
      <c r="D77" s="176"/>
      <c r="E77" s="102"/>
      <c r="F77" s="176" t="s">
        <v>227</v>
      </c>
      <c r="G77" s="176"/>
      <c r="H77" s="102"/>
      <c r="I77" s="176" t="s">
        <v>229</v>
      </c>
      <c r="J77" s="176"/>
      <c r="K77" s="102"/>
      <c r="L77" s="102"/>
      <c r="M77" s="176" t="s">
        <v>231</v>
      </c>
      <c r="N77" s="176"/>
      <c r="O77" s="102"/>
      <c r="P77" s="102"/>
      <c r="Q77" s="102"/>
      <c r="R77" s="106"/>
      <c r="S77" s="155" t="s">
        <v>235</v>
      </c>
      <c r="T77" s="155"/>
      <c r="U77" s="155"/>
      <c r="V77" s="104">
        <f ca="1">'Data Manipulation'!$F$111</f>
        <v>8900</v>
      </c>
      <c r="W77" s="104">
        <f ca="1">'Data Manipulation'!$F$112</f>
        <v>4467</v>
      </c>
      <c r="X77" s="104">
        <f ca="1">'Data Manipulation'!$F$113</f>
        <v>3203</v>
      </c>
      <c r="Y77" s="104">
        <f ca="1">'Data Manipulation'!$F$114</f>
        <v>1079</v>
      </c>
      <c r="Z77" s="104">
        <f ca="1">'Data Manipulation'!$F$115</f>
        <v>821</v>
      </c>
      <c r="AA77" s="138">
        <f ca="1">'Data Manipulation'!$F$116</f>
        <v>825</v>
      </c>
    </row>
    <row r="78" spans="2:27" x14ac:dyDescent="0.2">
      <c r="B78" s="63"/>
      <c r="C78" s="174">
        <f ca="1">'Data Manipulation'!$F$29</f>
        <v>13000</v>
      </c>
      <c r="D78" s="174"/>
      <c r="E78" s="102"/>
      <c r="F78" s="174">
        <f ca="1">'Data Manipulation'!$F$30</f>
        <v>8000</v>
      </c>
      <c r="G78" s="174"/>
      <c r="H78" s="102"/>
      <c r="I78" s="174">
        <f ca="1">'Data Manipulation'!$F$31</f>
        <v>18000</v>
      </c>
      <c r="J78" s="174"/>
      <c r="K78" s="102"/>
      <c r="L78" s="102"/>
      <c r="M78" s="177">
        <f ca="1">'Data Manipulation'!$F$32</f>
        <v>4.7</v>
      </c>
      <c r="N78" s="177"/>
      <c r="O78" s="102"/>
      <c r="P78" s="102"/>
      <c r="Q78" s="102"/>
      <c r="R78" s="106"/>
      <c r="S78" s="156" t="s">
        <v>236</v>
      </c>
      <c r="T78" s="156"/>
      <c r="U78" s="156"/>
      <c r="V78" s="104">
        <f ca="1">'Data Manipulation'!$F$117</f>
        <v>7995</v>
      </c>
      <c r="W78" s="104">
        <f ca="1">'Data Manipulation'!$F$118</f>
        <v>4403</v>
      </c>
      <c r="X78" s="104">
        <f ca="1">'Data Manipulation'!$F$119</f>
        <v>3497</v>
      </c>
      <c r="Y78" s="104">
        <f ca="1">'Data Manipulation'!$F$120</f>
        <v>1364</v>
      </c>
      <c r="Z78" s="104">
        <f ca="1">'Data Manipulation'!$F$121</f>
        <v>900</v>
      </c>
      <c r="AA78" s="138">
        <f ca="1">'Data Manipulation'!$F$122</f>
        <v>843</v>
      </c>
    </row>
    <row r="79" spans="2:27" x14ac:dyDescent="0.2">
      <c r="B79" s="63"/>
      <c r="C79" s="174"/>
      <c r="D79" s="174"/>
      <c r="E79" s="102"/>
      <c r="F79" s="174"/>
      <c r="G79" s="174"/>
      <c r="H79" s="102"/>
      <c r="I79" s="174"/>
      <c r="J79" s="174"/>
      <c r="K79" s="102"/>
      <c r="L79" s="102"/>
      <c r="M79" s="177"/>
      <c r="N79" s="177"/>
      <c r="O79" s="102"/>
      <c r="P79" s="102"/>
      <c r="Q79" s="102"/>
      <c r="R79" s="106"/>
      <c r="S79" s="156"/>
      <c r="T79" s="156"/>
      <c r="U79" s="156"/>
      <c r="V79" s="104"/>
      <c r="W79" s="105"/>
      <c r="X79" s="105"/>
      <c r="Y79" s="105"/>
      <c r="Z79" s="105"/>
      <c r="AA79" s="139"/>
    </row>
    <row r="80" spans="2:27" x14ac:dyDescent="0.2">
      <c r="B80" s="63"/>
      <c r="C80" s="174"/>
      <c r="D80" s="174"/>
      <c r="E80" s="102"/>
      <c r="F80" s="174"/>
      <c r="G80" s="174"/>
      <c r="H80" s="102"/>
      <c r="I80" s="174"/>
      <c r="J80" s="174"/>
      <c r="K80" s="102"/>
      <c r="L80" s="102"/>
      <c r="M80" s="177"/>
      <c r="N80" s="177"/>
      <c r="O80" s="102"/>
      <c r="P80" s="102"/>
      <c r="Q80" s="102"/>
      <c r="R80" s="106"/>
      <c r="S80" s="170"/>
      <c r="T80" s="170"/>
      <c r="U80" s="170"/>
      <c r="V80" s="107"/>
      <c r="W80" s="108"/>
      <c r="X80" s="108"/>
      <c r="Y80" s="108"/>
      <c r="Z80" s="108"/>
      <c r="AA80" s="140"/>
    </row>
    <row r="81" spans="2:27" x14ac:dyDescent="0.2">
      <c r="B81" s="63"/>
      <c r="C81" s="172">
        <f ca="1">'Data Manipulation'!$H$29</f>
        <v>2.25</v>
      </c>
      <c r="D81" s="173"/>
      <c r="E81" s="102"/>
      <c r="F81" s="172">
        <f ca="1">'Data Manipulation'!$H$30</f>
        <v>-0.27272727272727271</v>
      </c>
      <c r="G81" s="173"/>
      <c r="H81" s="102"/>
      <c r="I81" s="172">
        <f ca="1">'Data Manipulation'!H31</f>
        <v>1</v>
      </c>
      <c r="J81" s="173"/>
      <c r="K81" s="102"/>
      <c r="L81" s="102"/>
      <c r="M81" s="172">
        <f ca="1">'Data Manipulation'!$H$32</f>
        <v>-4.0816326530612276E-2</v>
      </c>
      <c r="N81" s="173"/>
      <c r="O81" s="102"/>
      <c r="P81" s="102"/>
      <c r="Q81" s="102"/>
      <c r="R81" s="106"/>
      <c r="S81" s="170"/>
      <c r="T81" s="170"/>
      <c r="U81" s="170"/>
      <c r="V81" s="107"/>
      <c r="W81" s="108"/>
      <c r="X81" s="108"/>
      <c r="Y81" s="108"/>
      <c r="Z81" s="108"/>
      <c r="AA81" s="140"/>
    </row>
    <row r="82" spans="2:27" x14ac:dyDescent="0.2">
      <c r="B82" s="63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6"/>
      <c r="S82" s="170"/>
      <c r="T82" s="170"/>
      <c r="U82" s="170"/>
      <c r="V82" s="107"/>
      <c r="W82" s="108"/>
      <c r="X82" s="108"/>
      <c r="Y82" s="108"/>
      <c r="Z82" s="108"/>
      <c r="AA82" s="140"/>
    </row>
    <row r="83" spans="2:27" x14ac:dyDescent="0.2">
      <c r="B83" s="63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8"/>
      <c r="S83" s="171"/>
      <c r="T83" s="171"/>
      <c r="U83" s="171"/>
      <c r="V83" s="89"/>
      <c r="W83" s="90"/>
      <c r="X83" s="90"/>
      <c r="Y83" s="90"/>
      <c r="Z83" s="90"/>
      <c r="AA83" s="91"/>
    </row>
    <row r="84" spans="2:27" x14ac:dyDescent="0.2">
      <c r="B84" s="65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7"/>
    </row>
    <row r="85" spans="2:27" ht="8" customHeight="1" x14ac:dyDescent="0.2"/>
    <row r="86" spans="2:27" ht="19" x14ac:dyDescent="0.2">
      <c r="B86" s="158" t="s">
        <v>240</v>
      </c>
      <c r="C86" s="159"/>
      <c r="D86" s="159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2"/>
      <c r="R86" s="83"/>
      <c r="S86" s="61"/>
      <c r="T86" s="61"/>
      <c r="U86" s="61"/>
      <c r="V86" s="61"/>
      <c r="W86" s="61"/>
      <c r="X86" s="61"/>
      <c r="Y86" s="61"/>
      <c r="Z86" s="61"/>
      <c r="AA86" s="62"/>
    </row>
    <row r="87" spans="2:27" x14ac:dyDescent="0.2">
      <c r="B87" s="63"/>
      <c r="P87" s="64"/>
      <c r="R87" s="63"/>
      <c r="AA87" s="64"/>
    </row>
    <row r="88" spans="2:27" ht="19" x14ac:dyDescent="0.2">
      <c r="B88" s="63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9"/>
      <c r="Q88" s="102"/>
      <c r="R88" s="110"/>
      <c r="S88" s="162" t="s">
        <v>238</v>
      </c>
      <c r="T88" s="162"/>
      <c r="U88" s="162"/>
      <c r="V88" s="131"/>
      <c r="W88" s="165" t="s">
        <v>239</v>
      </c>
      <c r="X88" s="165"/>
      <c r="Y88" s="165"/>
      <c r="Z88" s="102"/>
      <c r="AA88" s="109"/>
    </row>
    <row r="89" spans="2:27" x14ac:dyDescent="0.2">
      <c r="B89" s="63"/>
      <c r="C89" s="160" t="s">
        <v>241</v>
      </c>
      <c r="D89" s="160"/>
      <c r="E89" s="160"/>
      <c r="F89" s="157" t="s">
        <v>0</v>
      </c>
      <c r="G89" s="161" t="s">
        <v>164</v>
      </c>
      <c r="H89" s="157" t="s">
        <v>165</v>
      </c>
      <c r="I89" s="157" t="s">
        <v>166</v>
      </c>
      <c r="J89" s="157" t="s">
        <v>167</v>
      </c>
      <c r="K89" s="157"/>
      <c r="L89" s="157" t="s">
        <v>1</v>
      </c>
      <c r="M89" s="157" t="s">
        <v>161</v>
      </c>
      <c r="N89" s="157" t="s">
        <v>247</v>
      </c>
      <c r="O89" s="157" t="s">
        <v>248</v>
      </c>
      <c r="P89" s="168" t="s">
        <v>249</v>
      </c>
      <c r="Q89" s="102"/>
      <c r="R89" s="110"/>
      <c r="S89" s="163">
        <f ca="1">'Data Manipulation'!$F$33</f>
        <v>16933</v>
      </c>
      <c r="T89" s="163"/>
      <c r="U89" s="163"/>
      <c r="V89" s="131"/>
      <c r="W89" s="166">
        <f ca="1">'Data Manipulation'!$F$34</f>
        <v>1</v>
      </c>
      <c r="X89" s="166"/>
      <c r="Y89" s="166"/>
      <c r="Z89" s="102"/>
      <c r="AA89" s="109"/>
    </row>
    <row r="90" spans="2:27" x14ac:dyDescent="0.2">
      <c r="B90" s="63"/>
      <c r="C90" s="160"/>
      <c r="D90" s="160"/>
      <c r="E90" s="160"/>
      <c r="F90" s="157"/>
      <c r="G90" s="161"/>
      <c r="H90" s="157"/>
      <c r="I90" s="157"/>
      <c r="J90" s="157"/>
      <c r="K90" s="157"/>
      <c r="L90" s="157"/>
      <c r="M90" s="157"/>
      <c r="N90" s="157"/>
      <c r="O90" s="157"/>
      <c r="P90" s="168"/>
      <c r="Q90" s="102"/>
      <c r="R90" s="110"/>
      <c r="S90" s="163"/>
      <c r="T90" s="163"/>
      <c r="U90" s="163"/>
      <c r="V90" s="131"/>
      <c r="W90" s="166"/>
      <c r="X90" s="166"/>
      <c r="Y90" s="166"/>
      <c r="Z90" s="102"/>
      <c r="AA90" s="109"/>
    </row>
    <row r="91" spans="2:27" x14ac:dyDescent="0.2">
      <c r="B91" s="63"/>
      <c r="C91" s="156" t="s">
        <v>242</v>
      </c>
      <c r="D91" s="156"/>
      <c r="E91" s="156"/>
      <c r="F91" s="128">
        <f ca="1">'Data Manipulation'!F173</f>
        <v>4272.12</v>
      </c>
      <c r="G91" s="128">
        <f ca="1">'Data Manipulation'!$F174</f>
        <v>1281.636</v>
      </c>
      <c r="H91" s="128">
        <f ca="1">'Data Manipulation'!$F175</f>
        <v>384.49079999999998</v>
      </c>
      <c r="I91" s="128">
        <f ca="1">'Data Manipulation'!$F176</f>
        <v>115.34723999999999</v>
      </c>
      <c r="J91" s="128">
        <f ca="1">'Data Manipulation'!$F177</f>
        <v>57.673619999999993</v>
      </c>
      <c r="K91" s="150"/>
      <c r="L91" s="128">
        <f ca="1">'Data Manipulation'!$F178</f>
        <v>46.138895999999995</v>
      </c>
      <c r="M91" s="152">
        <f ca="1">'Data Manipulation'!$F179</f>
        <v>1644.24</v>
      </c>
      <c r="N91" s="151">
        <f ca="1">'Data Manipulation'!$F180</f>
        <v>297</v>
      </c>
      <c r="O91" s="152">
        <f ca="1">'Data Manipulation'!$F181</f>
        <v>722.76</v>
      </c>
      <c r="P91" s="153">
        <f ca="1">'Data Manipulation'!$F182</f>
        <v>2</v>
      </c>
      <c r="Q91" s="102"/>
      <c r="R91" s="110"/>
      <c r="S91" s="163"/>
      <c r="T91" s="163"/>
      <c r="U91" s="163"/>
      <c r="V91" s="131"/>
      <c r="W91" s="166"/>
      <c r="X91" s="166"/>
      <c r="Y91" s="166"/>
      <c r="Z91" s="102"/>
      <c r="AA91" s="109"/>
    </row>
    <row r="92" spans="2:27" x14ac:dyDescent="0.2">
      <c r="B92" s="63"/>
      <c r="C92" s="156" t="s">
        <v>243</v>
      </c>
      <c r="D92" s="156"/>
      <c r="E92" s="156"/>
      <c r="F92" s="128">
        <f ca="1">'Data Manipulation'!F184</f>
        <v>3560.1000000000004</v>
      </c>
      <c r="G92" s="128">
        <f ca="1">'Data Manipulation'!F185</f>
        <v>1068.03</v>
      </c>
      <c r="H92" s="128">
        <f ca="1">'Data Manipulation'!F186</f>
        <v>320.40899999999999</v>
      </c>
      <c r="I92" s="128">
        <f ca="1">'Data Manipulation'!F187</f>
        <v>96.122699999999995</v>
      </c>
      <c r="J92" s="128">
        <f ca="1">'Data Manipulation'!F188</f>
        <v>48.061349999999997</v>
      </c>
      <c r="K92" s="150"/>
      <c r="L92" s="128">
        <f ca="1">'Data Manipulation'!F189</f>
        <v>38.449080000000002</v>
      </c>
      <c r="M92" s="152">
        <f ca="1">'Data Manipulation'!F190</f>
        <v>1831.6</v>
      </c>
      <c r="N92" s="151">
        <f ca="1">'Data Manipulation'!F191</f>
        <v>251</v>
      </c>
      <c r="O92" s="152">
        <f ca="1">'Data Manipulation'!F192</f>
        <v>784.96</v>
      </c>
      <c r="P92" s="153">
        <f ca="1">'Data Manipulation'!F193</f>
        <v>3</v>
      </c>
      <c r="Q92" s="102"/>
      <c r="R92" s="110"/>
      <c r="S92" s="163"/>
      <c r="T92" s="163"/>
      <c r="U92" s="163"/>
      <c r="V92" s="131"/>
      <c r="W92" s="166"/>
      <c r="X92" s="166"/>
      <c r="Y92" s="166"/>
      <c r="Z92" s="102"/>
      <c r="AA92" s="109"/>
    </row>
    <row r="93" spans="2:27" x14ac:dyDescent="0.2">
      <c r="B93" s="63"/>
      <c r="C93" s="155" t="s">
        <v>244</v>
      </c>
      <c r="D93" s="155"/>
      <c r="E93" s="155"/>
      <c r="F93" s="128">
        <f ca="1">'Data Manipulation'!$F195</f>
        <v>2848.08</v>
      </c>
      <c r="G93" s="128">
        <f ca="1">'Data Manipulation'!$F196</f>
        <v>854.42399999999998</v>
      </c>
      <c r="H93" s="128">
        <f ca="1">'Data Manipulation'!$F197</f>
        <v>256.3272</v>
      </c>
      <c r="I93" s="128">
        <f ca="1">'Data Manipulation'!$F198</f>
        <v>76.898160000000004</v>
      </c>
      <c r="J93" s="128">
        <f ca="1">'Data Manipulation'!$F199</f>
        <v>38.449080000000002</v>
      </c>
      <c r="K93" s="150">
        <f ca="1">'Data Manipulation'!$F195</f>
        <v>2848.08</v>
      </c>
      <c r="L93" s="128">
        <f ca="1">'Data Manipulation'!$F200</f>
        <v>30.759264000000002</v>
      </c>
      <c r="M93" s="152">
        <f ca="1">'Data Manipulation'!$F201</f>
        <v>1831.6</v>
      </c>
      <c r="N93" s="151">
        <f ca="1">'Data Manipulation'!$F202</f>
        <v>280</v>
      </c>
      <c r="O93" s="152">
        <f ca="1">'Data Manipulation'!$F203</f>
        <v>784.96</v>
      </c>
      <c r="P93" s="153">
        <f ca="1">'Data Manipulation'!$F204</f>
        <v>2</v>
      </c>
      <c r="Q93" s="102"/>
      <c r="R93" s="110"/>
      <c r="S93" s="163"/>
      <c r="T93" s="163"/>
      <c r="U93" s="163"/>
      <c r="V93" s="131"/>
      <c r="W93" s="167">
        <f ca="1">'Data Manipulation'!$H$34</f>
        <v>-0.5</v>
      </c>
      <c r="X93" s="167"/>
      <c r="Y93" s="167"/>
      <c r="Z93" s="102"/>
      <c r="AA93" s="109"/>
    </row>
    <row r="94" spans="2:27" x14ac:dyDescent="0.2">
      <c r="B94" s="63"/>
      <c r="C94" s="155" t="s">
        <v>245</v>
      </c>
      <c r="D94" s="155"/>
      <c r="E94" s="155"/>
      <c r="F94" s="128">
        <f ca="1">'Data Manipulation'!F206</f>
        <v>7476.21</v>
      </c>
      <c r="G94" s="128">
        <f ca="1">'Data Manipulation'!F207</f>
        <v>2242.8629999999998</v>
      </c>
      <c r="H94" s="128">
        <f ca="1">'Data Manipulation'!F208</f>
        <v>672.85889999999995</v>
      </c>
      <c r="I94" s="128">
        <f ca="1">'Data Manipulation'!F209</f>
        <v>201.85766999999998</v>
      </c>
      <c r="J94" s="128">
        <f ca="1">'Data Manipulation'!F210</f>
        <v>100.92883499999999</v>
      </c>
      <c r="K94" s="150">
        <f>'Data Manipulation'!K206</f>
        <v>0</v>
      </c>
      <c r="L94" s="128">
        <f ca="1">'Data Manipulation'!F211</f>
        <v>80.743067999999994</v>
      </c>
      <c r="M94" s="152">
        <f ca="1">'Data Manipulation'!F212</f>
        <v>1831.6</v>
      </c>
      <c r="N94" s="151">
        <f ca="1">'Data Manipulation'!F213</f>
        <v>263</v>
      </c>
      <c r="O94" s="152">
        <f ca="1">'Data Manipulation'!F214</f>
        <v>784.96</v>
      </c>
      <c r="P94" s="153">
        <f ca="1">'Data Manipulation'!F215</f>
        <v>3</v>
      </c>
      <c r="Q94" s="102"/>
      <c r="R94" s="110"/>
      <c r="S94" s="164">
        <f ca="1">'Data Manipulation'!$H$33</f>
        <v>-5.7392562903584951E-2</v>
      </c>
      <c r="T94" s="164"/>
      <c r="U94" s="164"/>
      <c r="V94" s="131"/>
      <c r="W94" s="167"/>
      <c r="X94" s="167"/>
      <c r="Y94" s="167"/>
      <c r="Z94" s="102"/>
      <c r="AA94" s="109"/>
    </row>
    <row r="95" spans="2:27" x14ac:dyDescent="0.2">
      <c r="B95" s="63"/>
      <c r="C95" s="156" t="s">
        <v>246</v>
      </c>
      <c r="D95" s="156"/>
      <c r="E95" s="156"/>
      <c r="F95" s="128">
        <f ca="1">'Data Manipulation'!F217</f>
        <v>2136.06</v>
      </c>
      <c r="G95" s="128">
        <f ca="1">'Data Manipulation'!F218</f>
        <v>640.81799999999998</v>
      </c>
      <c r="H95" s="128">
        <f ca="1">'Data Manipulation'!F219</f>
        <v>192.24539999999999</v>
      </c>
      <c r="I95" s="128">
        <f ca="1">'Data Manipulation'!F220</f>
        <v>57.673619999999993</v>
      </c>
      <c r="J95" s="128">
        <f ca="1">'Data Manipulation'!F221</f>
        <v>28.836809999999996</v>
      </c>
      <c r="K95" s="150"/>
      <c r="L95" s="128">
        <f ca="1">'Data Manipulation'!F222</f>
        <v>23.069447999999998</v>
      </c>
      <c r="M95" s="152">
        <f ca="1">'Data Manipulation'!F223</f>
        <v>1831.6</v>
      </c>
      <c r="N95" s="151">
        <f ca="1">'Data Manipulation'!F224</f>
        <v>291</v>
      </c>
      <c r="O95" s="152">
        <f ca="1">'Data Manipulation'!F225</f>
        <v>784.96</v>
      </c>
      <c r="P95" s="153">
        <f ca="1">'Data Manipulation'!F226</f>
        <v>2</v>
      </c>
      <c r="Q95" s="102"/>
      <c r="R95" s="110"/>
      <c r="S95" s="164"/>
      <c r="T95" s="164"/>
      <c r="U95" s="164"/>
      <c r="V95" s="131"/>
      <c r="W95" s="167"/>
      <c r="X95" s="167"/>
      <c r="Y95" s="167"/>
      <c r="Z95" s="102"/>
      <c r="AA95" s="109"/>
    </row>
    <row r="96" spans="2:27" x14ac:dyDescent="0.2">
      <c r="B96" s="63"/>
      <c r="C96" s="156" t="s">
        <v>242</v>
      </c>
      <c r="D96" s="156"/>
      <c r="E96" s="156"/>
      <c r="F96" s="128">
        <f ca="1">'Data Manipulation'!F173</f>
        <v>4272.12</v>
      </c>
      <c r="G96" s="154">
        <f ca="1">'Data Manipulation'!$F174</f>
        <v>1281.636</v>
      </c>
      <c r="H96" s="154">
        <f ca="1">'Data Manipulation'!$F175</f>
        <v>384.49079999999998</v>
      </c>
      <c r="I96" s="154">
        <f ca="1">'Data Manipulation'!$F176</f>
        <v>115.34723999999999</v>
      </c>
      <c r="J96" s="154">
        <f ca="1">'Data Manipulation'!$F177</f>
        <v>57.673619999999993</v>
      </c>
      <c r="K96" s="111"/>
      <c r="L96" s="154">
        <f ca="1">'Data Manipulation'!$F178</f>
        <v>46.138895999999995</v>
      </c>
      <c r="M96" s="112">
        <f ca="1">'Data Manipulation'!$F179</f>
        <v>1644.24</v>
      </c>
      <c r="N96" s="151">
        <f ca="1">'Data Manipulation'!$F180</f>
        <v>297</v>
      </c>
      <c r="O96" s="112">
        <f ca="1">'Data Manipulation'!$F181</f>
        <v>722.76</v>
      </c>
      <c r="P96" s="153">
        <f ca="1">'Data Manipulation'!$F182</f>
        <v>2</v>
      </c>
      <c r="Q96" s="102"/>
      <c r="R96" s="110"/>
      <c r="S96" s="102"/>
      <c r="T96" s="102"/>
      <c r="U96" s="102"/>
      <c r="V96" s="102"/>
      <c r="W96" s="102"/>
      <c r="X96" s="102"/>
      <c r="Y96" s="102"/>
      <c r="Z96" s="102"/>
      <c r="AA96" s="109"/>
    </row>
    <row r="97" spans="2:27" x14ac:dyDescent="0.2">
      <c r="B97" s="63"/>
      <c r="C97" s="156" t="s">
        <v>243</v>
      </c>
      <c r="D97" s="156"/>
      <c r="E97" s="156"/>
      <c r="F97" s="128">
        <f ca="1">'Data Manipulation'!F184</f>
        <v>3560.1000000000004</v>
      </c>
      <c r="G97" s="154">
        <f ca="1">'Data Manipulation'!F185</f>
        <v>1068.03</v>
      </c>
      <c r="H97" s="154">
        <f ca="1">'Data Manipulation'!F186</f>
        <v>320.40899999999999</v>
      </c>
      <c r="I97" s="154">
        <f ca="1">'Data Manipulation'!F187</f>
        <v>96.122699999999995</v>
      </c>
      <c r="J97" s="154">
        <f ca="1">'Data Manipulation'!F188</f>
        <v>48.061349999999997</v>
      </c>
      <c r="K97" s="111"/>
      <c r="L97" s="154">
        <f ca="1">'Data Manipulation'!F189</f>
        <v>38.449080000000002</v>
      </c>
      <c r="M97" s="112">
        <f ca="1">'Data Manipulation'!F190</f>
        <v>1831.6</v>
      </c>
      <c r="N97" s="151">
        <f ca="1">'Data Manipulation'!F191</f>
        <v>251</v>
      </c>
      <c r="O97" s="112">
        <f ca="1">'Data Manipulation'!F192</f>
        <v>784.96</v>
      </c>
      <c r="P97" s="153">
        <f ca="1">'Data Manipulation'!F193</f>
        <v>3</v>
      </c>
      <c r="Q97" s="102"/>
      <c r="R97" s="110"/>
      <c r="S97" s="102"/>
      <c r="T97" s="102"/>
      <c r="U97" s="102"/>
      <c r="V97" s="102"/>
      <c r="W97" s="102"/>
      <c r="X97" s="102"/>
      <c r="Y97" s="102"/>
      <c r="Z97" s="102"/>
      <c r="AA97" s="109"/>
    </row>
    <row r="98" spans="2:27" x14ac:dyDescent="0.2">
      <c r="B98" s="63"/>
      <c r="C98" s="155" t="s">
        <v>244</v>
      </c>
      <c r="D98" s="155"/>
      <c r="E98" s="155"/>
      <c r="F98" s="128">
        <f ca="1">'Data Manipulation'!$F195</f>
        <v>2848.08</v>
      </c>
      <c r="G98" s="154">
        <f ca="1">'Data Manipulation'!$F196</f>
        <v>854.42399999999998</v>
      </c>
      <c r="H98" s="154">
        <f ca="1">'Data Manipulation'!$F197</f>
        <v>256.3272</v>
      </c>
      <c r="I98" s="154">
        <f ca="1">'Data Manipulation'!$F198</f>
        <v>76.898160000000004</v>
      </c>
      <c r="J98" s="154">
        <f ca="1">'Data Manipulation'!$F199</f>
        <v>38.449080000000002</v>
      </c>
      <c r="K98" s="111"/>
      <c r="L98" s="154">
        <f ca="1">'Data Manipulation'!$F200</f>
        <v>30.759264000000002</v>
      </c>
      <c r="M98" s="112">
        <f ca="1">'Data Manipulation'!$F201</f>
        <v>1831.6</v>
      </c>
      <c r="N98" s="151">
        <f ca="1">'Data Manipulation'!$F202</f>
        <v>280</v>
      </c>
      <c r="O98" s="112">
        <f ca="1">'Data Manipulation'!$F203</f>
        <v>784.96</v>
      </c>
      <c r="P98" s="153">
        <f ca="1">'Data Manipulation'!$F204</f>
        <v>2</v>
      </c>
      <c r="Q98" s="102"/>
      <c r="R98" s="110"/>
      <c r="S98" s="102"/>
      <c r="T98" s="102"/>
      <c r="U98" s="102"/>
      <c r="V98" s="102"/>
      <c r="W98" s="102"/>
      <c r="X98" s="102"/>
      <c r="Y98" s="102"/>
      <c r="Z98" s="102"/>
      <c r="AA98" s="109"/>
    </row>
    <row r="99" spans="2:27" x14ac:dyDescent="0.2">
      <c r="B99" s="63"/>
      <c r="C99" s="155" t="s">
        <v>245</v>
      </c>
      <c r="D99" s="155"/>
      <c r="E99" s="155"/>
      <c r="F99" s="128">
        <f ca="1">'Data Manipulation'!F206</f>
        <v>7476.21</v>
      </c>
      <c r="G99" s="154">
        <f ca="1">'Data Manipulation'!F207</f>
        <v>2242.8629999999998</v>
      </c>
      <c r="H99" s="154">
        <f ca="1">'Data Manipulation'!F208</f>
        <v>672.85889999999995</v>
      </c>
      <c r="I99" s="154">
        <f ca="1">'Data Manipulation'!F209</f>
        <v>201.85766999999998</v>
      </c>
      <c r="J99" s="154">
        <f ca="1">'Data Manipulation'!F210</f>
        <v>100.92883499999999</v>
      </c>
      <c r="K99" s="111"/>
      <c r="L99" s="154">
        <f ca="1">'Data Manipulation'!F211</f>
        <v>80.743067999999994</v>
      </c>
      <c r="M99" s="112">
        <f ca="1">'Data Manipulation'!F212</f>
        <v>1831.6</v>
      </c>
      <c r="N99" s="151">
        <f ca="1">'Data Manipulation'!F213</f>
        <v>263</v>
      </c>
      <c r="O99" s="112">
        <f ca="1">'Data Manipulation'!F214</f>
        <v>784.96</v>
      </c>
      <c r="P99" s="153">
        <f ca="1">'Data Manipulation'!F215</f>
        <v>3</v>
      </c>
      <c r="Q99" s="102"/>
      <c r="R99" s="110"/>
      <c r="S99" s="102"/>
      <c r="T99" s="102"/>
      <c r="U99" s="102"/>
      <c r="V99" s="102"/>
      <c r="W99" s="102"/>
      <c r="X99" s="102"/>
      <c r="Y99" s="102"/>
      <c r="Z99" s="102"/>
      <c r="AA99" s="109"/>
    </row>
    <row r="100" spans="2:27" x14ac:dyDescent="0.2">
      <c r="B100" s="63"/>
      <c r="C100" s="156" t="s">
        <v>246</v>
      </c>
      <c r="D100" s="156"/>
      <c r="E100" s="156"/>
      <c r="F100" s="128">
        <f ca="1">'Data Manipulation'!F217</f>
        <v>2136.06</v>
      </c>
      <c r="G100" s="154">
        <f ca="1">'Data Manipulation'!F218</f>
        <v>640.81799999999998</v>
      </c>
      <c r="H100" s="154">
        <f ca="1">'Data Manipulation'!F219</f>
        <v>192.24539999999999</v>
      </c>
      <c r="I100" s="154">
        <f ca="1">'Data Manipulation'!F220</f>
        <v>57.673619999999993</v>
      </c>
      <c r="J100" s="154">
        <f ca="1">'Data Manipulation'!F221</f>
        <v>28.836809999999996</v>
      </c>
      <c r="K100" s="111"/>
      <c r="L100" s="154">
        <f ca="1">'Data Manipulation'!F222</f>
        <v>23.069447999999998</v>
      </c>
      <c r="M100" s="112">
        <f ca="1">'Data Manipulation'!F223</f>
        <v>1831.6</v>
      </c>
      <c r="N100" s="151">
        <f ca="1">'Data Manipulation'!F224</f>
        <v>291</v>
      </c>
      <c r="O100" s="112">
        <f ca="1">'Data Manipulation'!F225</f>
        <v>784.96</v>
      </c>
      <c r="P100" s="153">
        <f ca="1">'Data Manipulation'!F226</f>
        <v>2</v>
      </c>
      <c r="Q100" s="102"/>
      <c r="R100" s="110"/>
      <c r="S100" s="102"/>
      <c r="T100" s="102"/>
      <c r="U100" s="102"/>
      <c r="V100" s="102"/>
      <c r="W100" s="102"/>
      <c r="X100" s="102"/>
      <c r="Y100" s="102"/>
      <c r="Z100" s="102"/>
      <c r="AA100" s="109"/>
    </row>
    <row r="101" spans="2:27" x14ac:dyDescent="0.2">
      <c r="B101" s="63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9"/>
      <c r="Q101" s="102"/>
      <c r="R101" s="110"/>
      <c r="S101" s="102"/>
      <c r="T101" s="102"/>
      <c r="U101" s="102"/>
      <c r="V101" s="102"/>
      <c r="W101" s="102"/>
      <c r="X101" s="102"/>
      <c r="Y101" s="102"/>
      <c r="Z101" s="102"/>
      <c r="AA101" s="109"/>
    </row>
    <row r="102" spans="2:27" x14ac:dyDescent="0.2">
      <c r="B102" s="63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9"/>
      <c r="Q102" s="102"/>
      <c r="R102" s="110"/>
      <c r="S102" s="102"/>
      <c r="T102" s="102"/>
      <c r="U102" s="102"/>
      <c r="V102" s="102"/>
      <c r="W102" s="102"/>
      <c r="X102" s="102"/>
      <c r="Y102" s="102"/>
      <c r="Z102" s="102"/>
      <c r="AA102" s="109"/>
    </row>
    <row r="103" spans="2:27" x14ac:dyDescent="0.2">
      <c r="B103" s="63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9"/>
      <c r="Q103" s="102"/>
      <c r="R103" s="110"/>
      <c r="S103" s="102"/>
      <c r="T103" s="102"/>
      <c r="U103" s="102"/>
      <c r="V103" s="102"/>
      <c r="W103" s="102"/>
      <c r="X103" s="102"/>
      <c r="Y103" s="102"/>
      <c r="Z103" s="102"/>
      <c r="AA103" s="109"/>
    </row>
    <row r="104" spans="2:27" x14ac:dyDescent="0.2"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7"/>
      <c r="R104" s="65"/>
      <c r="S104" s="66"/>
      <c r="T104" s="66"/>
      <c r="U104" s="66"/>
      <c r="V104" s="66"/>
      <c r="W104" s="66"/>
      <c r="X104" s="66"/>
      <c r="Y104" s="66"/>
      <c r="Z104" s="66"/>
      <c r="AA104" s="67"/>
    </row>
  </sheetData>
  <mergeCells count="148">
    <mergeCell ref="D1:Y8"/>
    <mergeCell ref="S60:U60"/>
    <mergeCell ref="S61:U61"/>
    <mergeCell ref="S50:V51"/>
    <mergeCell ref="S53:U54"/>
    <mergeCell ref="V53:V54"/>
    <mergeCell ref="S55:U55"/>
    <mergeCell ref="S56:U56"/>
    <mergeCell ref="S64:U64"/>
    <mergeCell ref="J64:L64"/>
    <mergeCell ref="M64:O64"/>
    <mergeCell ref="J60:L63"/>
    <mergeCell ref="M60:O63"/>
    <mergeCell ref="S62:U62"/>
    <mergeCell ref="S63:U63"/>
    <mergeCell ref="X53:X54"/>
    <mergeCell ref="Y53:Y54"/>
    <mergeCell ref="B10:D10"/>
    <mergeCell ref="B28:D28"/>
    <mergeCell ref="I13:J13"/>
    <mergeCell ref="I14:J16"/>
    <mergeCell ref="I17:J17"/>
    <mergeCell ref="I20:J20"/>
    <mergeCell ref="C24:D24"/>
    <mergeCell ref="Z53:Z54"/>
    <mergeCell ref="AA53:AA54"/>
    <mergeCell ref="F21:G23"/>
    <mergeCell ref="F24:G24"/>
    <mergeCell ref="S57:U57"/>
    <mergeCell ref="S58:U58"/>
    <mergeCell ref="S59:U59"/>
    <mergeCell ref="J59:L59"/>
    <mergeCell ref="M59:O59"/>
    <mergeCell ref="J52:L54"/>
    <mergeCell ref="J55:L55"/>
    <mergeCell ref="M52:O54"/>
    <mergeCell ref="M55:O55"/>
    <mergeCell ref="W53:W54"/>
    <mergeCell ref="S29:V30"/>
    <mergeCell ref="S32:U33"/>
    <mergeCell ref="V32:V33"/>
    <mergeCell ref="W32:W33"/>
    <mergeCell ref="S36:U36"/>
    <mergeCell ref="M29:O29"/>
    <mergeCell ref="M30:O32"/>
    <mergeCell ref="M33:O33"/>
    <mergeCell ref="I21:J23"/>
    <mergeCell ref="I24:J24"/>
    <mergeCell ref="F13:G13"/>
    <mergeCell ref="F14:G16"/>
    <mergeCell ref="F17:G17"/>
    <mergeCell ref="F20:G20"/>
    <mergeCell ref="C13:D13"/>
    <mergeCell ref="C14:D16"/>
    <mergeCell ref="C17:D17"/>
    <mergeCell ref="J50:L51"/>
    <mergeCell ref="M50:O51"/>
    <mergeCell ref="C20:D20"/>
    <mergeCell ref="C21:D23"/>
    <mergeCell ref="Z32:Z33"/>
    <mergeCell ref="B49:D49"/>
    <mergeCell ref="X32:X33"/>
    <mergeCell ref="Y32:Y33"/>
    <mergeCell ref="AA32:AA33"/>
    <mergeCell ref="S34:U34"/>
    <mergeCell ref="S35:U35"/>
    <mergeCell ref="M43:O43"/>
    <mergeCell ref="M37:O41"/>
    <mergeCell ref="S37:U37"/>
    <mergeCell ref="S38:U38"/>
    <mergeCell ref="S39:U39"/>
    <mergeCell ref="M36:O36"/>
    <mergeCell ref="S40:U40"/>
    <mergeCell ref="S41:U41"/>
    <mergeCell ref="S42:V42"/>
    <mergeCell ref="S43:V43"/>
    <mergeCell ref="B67:D67"/>
    <mergeCell ref="C77:D77"/>
    <mergeCell ref="C78:D80"/>
    <mergeCell ref="C81:D81"/>
    <mergeCell ref="F77:G77"/>
    <mergeCell ref="F78:G80"/>
    <mergeCell ref="F81:G81"/>
    <mergeCell ref="C69:D69"/>
    <mergeCell ref="C70:D72"/>
    <mergeCell ref="C73:D73"/>
    <mergeCell ref="F69:G69"/>
    <mergeCell ref="F70:G72"/>
    <mergeCell ref="F73:G73"/>
    <mergeCell ref="I81:J81"/>
    <mergeCell ref="M70:N72"/>
    <mergeCell ref="M73:N73"/>
    <mergeCell ref="M69:O69"/>
    <mergeCell ref="M77:N77"/>
    <mergeCell ref="M78:N80"/>
    <mergeCell ref="M81:N81"/>
    <mergeCell ref="I69:J69"/>
    <mergeCell ref="I70:J72"/>
    <mergeCell ref="I73:J73"/>
    <mergeCell ref="I77:J77"/>
    <mergeCell ref="I78:J80"/>
    <mergeCell ref="S78:U78"/>
    <mergeCell ref="S79:U79"/>
    <mergeCell ref="S80:U80"/>
    <mergeCell ref="S81:U81"/>
    <mergeCell ref="S82:U82"/>
    <mergeCell ref="S83:U83"/>
    <mergeCell ref="V72:V73"/>
    <mergeCell ref="W72:W73"/>
    <mergeCell ref="X72:X73"/>
    <mergeCell ref="Y72:Y73"/>
    <mergeCell ref="Z72:Z73"/>
    <mergeCell ref="AA72:AA73"/>
    <mergeCell ref="S74:U74"/>
    <mergeCell ref="S75:U75"/>
    <mergeCell ref="S69:V70"/>
    <mergeCell ref="S72:U73"/>
    <mergeCell ref="S76:U76"/>
    <mergeCell ref="S77:U77"/>
    <mergeCell ref="B86:D86"/>
    <mergeCell ref="C89:E90"/>
    <mergeCell ref="F89:F90"/>
    <mergeCell ref="G89:G90"/>
    <mergeCell ref="H89:H90"/>
    <mergeCell ref="S88:U88"/>
    <mergeCell ref="S89:U93"/>
    <mergeCell ref="S94:U95"/>
    <mergeCell ref="W88:Y88"/>
    <mergeCell ref="W89:Y92"/>
    <mergeCell ref="W93:Y95"/>
    <mergeCell ref="N89:N90"/>
    <mergeCell ref="O89:O90"/>
    <mergeCell ref="P89:P90"/>
    <mergeCell ref="C98:E98"/>
    <mergeCell ref="C99:E99"/>
    <mergeCell ref="C100:E100"/>
    <mergeCell ref="L89:L90"/>
    <mergeCell ref="M89:M90"/>
    <mergeCell ref="C93:E93"/>
    <mergeCell ref="C94:E94"/>
    <mergeCell ref="C95:E95"/>
    <mergeCell ref="C96:E96"/>
    <mergeCell ref="C97:E97"/>
    <mergeCell ref="I89:I90"/>
    <mergeCell ref="J89:J90"/>
    <mergeCell ref="K89:K90"/>
    <mergeCell ref="C91:E91"/>
    <mergeCell ref="C92:E9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C47108-A9A8-784E-BE85-0033E0EDC504}">
          <x14:formula1>
            <xm:f>'Drop Downs'!$A$1:$A$12</xm:f>
          </x14:formula1>
          <xm:sqref>AA3</xm:sqref>
        </x14:dataValidation>
        <x14:dataValidation type="list" allowBlank="1" showInputMessage="1" showErrorMessage="1" xr:uid="{C9DF4B68-67B5-724A-B6CA-6F6E1AD6B34F}">
          <x14:formula1>
            <xm:f>'Drop Downs'!$B$1:$B$2</xm:f>
          </x14:formula1>
          <xm:sqref>AA4</xm:sqref>
        </x14:dataValidation>
        <x14:dataValidation type="list" allowBlank="1" showInputMessage="1" showErrorMessage="1" xr:uid="{4A67EE21-82A3-A14F-AB92-29A647EA8B30}">
          <x14:formula1>
            <xm:f>'Drop Downs'!$C$1:$C$9</xm:f>
          </x14:formula1>
          <xm:sqref>AA5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A539-D319-0841-A45A-0551B839758A}">
  <sheetPr>
    <tabColor rgb="FFFFFF00"/>
  </sheetPr>
  <dimension ref="A1:V226"/>
  <sheetViews>
    <sheetView zoomScaleNormal="150" workbookViewId="0">
      <selection activeCell="D5" sqref="D5"/>
    </sheetView>
  </sheetViews>
  <sheetFormatPr baseColWidth="10" defaultRowHeight="16" x14ac:dyDescent="0.2"/>
  <cols>
    <col min="2" max="2" width="21.1640625" style="29" customWidth="1"/>
    <col min="3" max="3" width="18.5" bestFit="1" customWidth="1"/>
    <col min="4" max="4" width="20.6640625" bestFit="1" customWidth="1"/>
    <col min="5" max="5" width="18.83203125" bestFit="1" customWidth="1"/>
    <col min="12" max="12" width="13.33203125" bestFit="1" customWidth="1"/>
    <col min="13" max="13" width="17" bestFit="1" customWidth="1"/>
  </cols>
  <sheetData>
    <row r="1" spans="1:16" x14ac:dyDescent="0.2">
      <c r="A1" s="68" t="s">
        <v>198</v>
      </c>
      <c r="B1" s="79">
        <f>'Monthly Dashboard'!$AA$3</f>
        <v>5</v>
      </c>
    </row>
    <row r="2" spans="1:16" x14ac:dyDescent="0.2">
      <c r="A2" s="68" t="s">
        <v>199</v>
      </c>
      <c r="B2" s="79">
        <f>'Monthly Dashboard'!$AA$4</f>
        <v>2025</v>
      </c>
    </row>
    <row r="3" spans="1:16" x14ac:dyDescent="0.2">
      <c r="A3" s="68" t="s">
        <v>201</v>
      </c>
      <c r="B3" s="79" t="str">
        <f>B$1&amp;" - "&amp;B2</f>
        <v>5 - 2025</v>
      </c>
    </row>
    <row r="4" spans="1:16" x14ac:dyDescent="0.2">
      <c r="A4" s="68" t="s">
        <v>219</v>
      </c>
      <c r="B4" s="79" t="str">
        <f>'Monthly Dashboard'!$AA$5</f>
        <v>Overall</v>
      </c>
    </row>
    <row r="8" spans="1:16" x14ac:dyDescent="0.2">
      <c r="B8"/>
      <c r="F8" s="76" t="s">
        <v>220</v>
      </c>
      <c r="G8" s="76" t="s">
        <v>221</v>
      </c>
      <c r="H8" s="76"/>
      <c r="N8" s="76" t="s">
        <v>220</v>
      </c>
      <c r="O8" s="76" t="s">
        <v>221</v>
      </c>
      <c r="P8" s="76"/>
    </row>
    <row r="9" spans="1:16" x14ac:dyDescent="0.2">
      <c r="B9"/>
      <c r="F9" s="77" t="str">
        <f ca="1">OFFSET('Raw Data'!$F4,0,MATCH('Data Manipulation'!$B$3,'Raw Data'!$F$4:$AC$4,0)-1)</f>
        <v>5 - 2025</v>
      </c>
      <c r="G9" s="77" t="str">
        <f ca="1">OFFSET('Raw Data'!$F4,0,MATCH('Data Manipulation'!$B$3,'Raw Data'!$F$4:$AC$4,0)-2)</f>
        <v>4 - 2025</v>
      </c>
      <c r="H9" s="76" t="s">
        <v>222</v>
      </c>
      <c r="N9" s="82" t="str">
        <f ca="1">OFFSET('Raw Data'!$F4,0,MATCH('Data Manipulation'!$B$3,'Raw Data'!F4:AC4,0)-1)</f>
        <v>5 - 2025</v>
      </c>
      <c r="O9" s="77" t="str">
        <f ca="1">OFFSET('Raw Data'!$F4,0,MATCH('Data Manipulation'!$B$3,'Raw Data'!F4:AC4,0)-2)</f>
        <v>4 - 2025</v>
      </c>
      <c r="P9" s="76" t="s">
        <v>222</v>
      </c>
    </row>
    <row r="10" spans="1:16" x14ac:dyDescent="0.2">
      <c r="A10" s="72" t="s">
        <v>203</v>
      </c>
      <c r="B10" s="78" t="str">
        <f>$B$4</f>
        <v>Overall</v>
      </c>
      <c r="C10" s="73" t="s">
        <v>11</v>
      </c>
      <c r="D10" s="74" t="str">
        <f>A10&amp;B10&amp;C10</f>
        <v>UKOverallSessions</v>
      </c>
      <c r="E10" s="74"/>
      <c r="F10" s="79">
        <f ca="1">OFFSET('Raw Data'!$A$1,MATCH('Data Manipulation'!D10,'Raw Data'!$D:$D,0)-1,MATCH('Data Manipulation'!$F$9,'Raw Data'!$4:$4,0)-1)</f>
        <v>35601</v>
      </c>
      <c r="G10" s="79">
        <f ca="1">OFFSET('Raw Data'!$A$1,MATCH('Data Manipulation'!D10,'Raw Data'!$D:$D,0)-1,MATCH('Data Manipulation'!$G$9,'Raw Data'!$4:$4,0)-1)</f>
        <v>43327</v>
      </c>
      <c r="H10" s="80">
        <f ca="1">(F10-G10)/G10</f>
        <v>-0.17831836960786576</v>
      </c>
      <c r="J10" s="72" t="s">
        <v>203</v>
      </c>
      <c r="K10" s="78" t="str">
        <f>$B$4</f>
        <v>Overall</v>
      </c>
      <c r="L10" s="73" t="s">
        <v>11</v>
      </c>
      <c r="M10" s="74" t="str">
        <f>J10&amp;K10&amp;L10</f>
        <v>UKOverallSessions</v>
      </c>
      <c r="N10" s="79">
        <f ca="1">OFFSET('Raw Data'!$A$1,MATCH('Data Manipulation'!M10,'Raw Data'!$D:$D,0)-1,MATCH('Data Manipulation'!$F$9,'Raw Data'!$4:$4,0)-1)</f>
        <v>35601</v>
      </c>
      <c r="O10" s="79">
        <f ca="1">OFFSET('Raw Data'!$A$1,MATCH('Data Manipulation'!M10,'Raw Data'!$D:$D,0)-1,MATCH('Data Manipulation'!$G$9,'Raw Data'!$4:$4,0)-1)</f>
        <v>43327</v>
      </c>
      <c r="P10" s="80">
        <f ca="1">(N10-O10)/O10</f>
        <v>-0.17831836960786576</v>
      </c>
    </row>
    <row r="11" spans="1:16" x14ac:dyDescent="0.2">
      <c r="A11" s="72" t="s">
        <v>203</v>
      </c>
      <c r="B11" s="78" t="str">
        <f t="shared" ref="B11:B34" si="0">$B$4</f>
        <v>Overall</v>
      </c>
      <c r="C11" s="73" t="s">
        <v>205</v>
      </c>
      <c r="D11" s="74" t="str">
        <f t="shared" ref="D11:D20" si="1">A11&amp;B11&amp;C11</f>
        <v>UKOverallSubscriptions</v>
      </c>
      <c r="E11" s="74"/>
      <c r="F11" s="79">
        <f ca="1">OFFSET('Raw Data'!$A$1,MATCH('Data Manipulation'!D11,'Raw Data'!$D:$D,0)-1,MATCH('Data Manipulation'!$F$9,'Raw Data'!$4:$4,0)-1)</f>
        <v>4695</v>
      </c>
      <c r="G11" s="79">
        <f ca="1">OFFSET('Raw Data'!$A$1,MATCH('Data Manipulation'!D11,'Raw Data'!$D:$D,0)-1,MATCH('Data Manipulation'!$G$9,'Raw Data'!$4:$4,0)-1)</f>
        <v>8476</v>
      </c>
      <c r="H11" s="80">
        <f t="shared" ref="H11:H20" ca="1" si="2">(F11-G11)/G11</f>
        <v>-0.4460830580462482</v>
      </c>
      <c r="J11" s="72" t="s">
        <v>203</v>
      </c>
      <c r="K11" s="78" t="str">
        <f t="shared" ref="K11:K15" si="3">$B$4</f>
        <v>Overall</v>
      </c>
      <c r="L11" s="73" t="s">
        <v>209</v>
      </c>
      <c r="M11" s="74" t="str">
        <f t="shared" ref="M11:M15" si="4">J11&amp;K11&amp;L11</f>
        <v>UKOverallCategoryView</v>
      </c>
      <c r="N11" s="79">
        <f ca="1">OFFSET('Raw Data'!$A$1,MATCH('Data Manipulation'!M11,'Raw Data'!$D:$D,0)-1,MATCH('Data Manipulation'!$F$9,'Raw Data'!$4:$4,0)-1)</f>
        <v>19334</v>
      </c>
      <c r="O11" s="79">
        <f ca="1">OFFSET('Raw Data'!$A$1,MATCH('Data Manipulation'!M11,'Raw Data'!$D:$D,0)-1,MATCH('Data Manipulation'!$G$9,'Raw Data'!$4:$4,0)-1)</f>
        <v>20403</v>
      </c>
      <c r="P11" s="80">
        <f t="shared" ref="P11:P15" ca="1" si="5">(N11-O11)/O11</f>
        <v>-5.2394255746703915E-2</v>
      </c>
    </row>
    <row r="12" spans="1:16" x14ac:dyDescent="0.2">
      <c r="A12" s="72" t="s">
        <v>203</v>
      </c>
      <c r="B12" s="78" t="str">
        <f t="shared" si="0"/>
        <v>Overall</v>
      </c>
      <c r="C12" s="73" t="s">
        <v>206</v>
      </c>
      <c r="D12" s="74" t="str">
        <f t="shared" si="1"/>
        <v>UKOverallPages/Session</v>
      </c>
      <c r="E12" s="74"/>
      <c r="F12" s="79">
        <f ca="1">OFFSET('Raw Data'!$A$1,MATCH('Data Manipulation'!D12,'Raw Data'!$D:$D,0)-1,MATCH('Data Manipulation'!$F$9,'Raw Data'!$4:$4,0)-1)</f>
        <v>4</v>
      </c>
      <c r="G12" s="79">
        <f ca="1">OFFSET('Raw Data'!$A$1,MATCH('Data Manipulation'!D12,'Raw Data'!$D:$D,0)-1,MATCH('Data Manipulation'!$G$9,'Raw Data'!$4:$4,0)-1)</f>
        <v>4</v>
      </c>
      <c r="H12" s="80">
        <f t="shared" ca="1" si="2"/>
        <v>0</v>
      </c>
      <c r="J12" s="72" t="s">
        <v>203</v>
      </c>
      <c r="K12" s="78" t="str">
        <f t="shared" si="3"/>
        <v>Overall</v>
      </c>
      <c r="L12" s="73" t="s">
        <v>210</v>
      </c>
      <c r="M12" s="74" t="str">
        <f t="shared" si="4"/>
        <v>UKOverallProductView</v>
      </c>
      <c r="N12" s="79">
        <f ca="1">OFFSET('Raw Data'!$A$1,MATCH('Data Manipulation'!M12,'Raw Data'!$D:$D,0)-1,MATCH('Data Manipulation'!$F$9,'Raw Data'!$4:$4,0)-1)</f>
        <v>13702</v>
      </c>
      <c r="O12" s="79">
        <f ca="1">OFFSET('Raw Data'!$A$1,MATCH('Data Manipulation'!M12,'Raw Data'!$D:$D,0)-1,MATCH('Data Manipulation'!$G$9,'Raw Data'!$4:$4,0)-1)</f>
        <v>14418</v>
      </c>
      <c r="P12" s="80">
        <f t="shared" ca="1" si="5"/>
        <v>-4.9660147038424189E-2</v>
      </c>
    </row>
    <row r="13" spans="1:16" x14ac:dyDescent="0.2">
      <c r="A13" s="72" t="s">
        <v>203</v>
      </c>
      <c r="B13" s="78" t="str">
        <f t="shared" si="0"/>
        <v>Overall</v>
      </c>
      <c r="C13" s="73" t="s">
        <v>207</v>
      </c>
      <c r="D13" s="74" t="str">
        <f t="shared" si="1"/>
        <v>UKOverallEngRate</v>
      </c>
      <c r="E13" s="74"/>
      <c r="F13" s="79">
        <f ca="1">OFFSET('Raw Data'!$A$1,MATCH('Data Manipulation'!D13,'Raw Data'!$D:$D,0)-1,MATCH('Data Manipulation'!$F$9,'Raw Data'!$4:$4,0)-1)</f>
        <v>0.64</v>
      </c>
      <c r="G13" s="79">
        <f ca="1">OFFSET('Raw Data'!$A$1,MATCH('Data Manipulation'!D13,'Raw Data'!$D:$D,0)-1,MATCH('Data Manipulation'!$G$9,'Raw Data'!$4:$4,0)-1)</f>
        <v>0.73</v>
      </c>
      <c r="H13" s="80">
        <f t="shared" ca="1" si="2"/>
        <v>-0.12328767123287668</v>
      </c>
      <c r="J13" s="72" t="s">
        <v>203</v>
      </c>
      <c r="K13" s="78" t="str">
        <f t="shared" si="3"/>
        <v>Overall</v>
      </c>
      <c r="L13" s="73" t="s">
        <v>211</v>
      </c>
      <c r="M13" s="74" t="str">
        <f t="shared" si="4"/>
        <v>UKOverallAddToCart</v>
      </c>
      <c r="N13" s="79">
        <f ca="1">OFFSET('Raw Data'!$A$1,MATCH('Data Manipulation'!M13,'Raw Data'!$D:$D,0)-1,MATCH('Data Manipulation'!$F$9,'Raw Data'!$4:$4,0)-1)</f>
        <v>7265</v>
      </c>
      <c r="O13" s="79">
        <f ca="1">OFFSET('Raw Data'!$A$1,MATCH('Data Manipulation'!M13,'Raw Data'!$D:$D,0)-1,MATCH('Data Manipulation'!$G$9,'Raw Data'!$4:$4,0)-1)</f>
        <v>7034</v>
      </c>
      <c r="P13" s="80">
        <f t="shared" ca="1" si="5"/>
        <v>3.2840489053170316E-2</v>
      </c>
    </row>
    <row r="14" spans="1:16" x14ac:dyDescent="0.2">
      <c r="A14" s="72" t="s">
        <v>203</v>
      </c>
      <c r="B14" s="78" t="str">
        <f t="shared" si="0"/>
        <v>Overall</v>
      </c>
      <c r="C14" s="73" t="s">
        <v>208</v>
      </c>
      <c r="D14" s="74" t="str">
        <f t="shared" si="1"/>
        <v>UKOverallLikes</v>
      </c>
      <c r="E14" s="74"/>
      <c r="F14" s="79">
        <f ca="1">OFFSET('Raw Data'!$A$1,MATCH('Data Manipulation'!D14,'Raw Data'!$D:$D,0)-1,MATCH('Data Manipulation'!$F$9,'Raw Data'!$4:$4,0)-1)</f>
        <v>832</v>
      </c>
      <c r="G14" s="79">
        <f ca="1">OFFSET('Raw Data'!$A$1,MATCH('Data Manipulation'!D14,'Raw Data'!$D:$D,0)-1,MATCH('Data Manipulation'!$G$9,'Raw Data'!$4:$4,0)-1)</f>
        <v>1177</v>
      </c>
      <c r="H14" s="80">
        <f t="shared" ca="1" si="2"/>
        <v>-0.2931180968564146</v>
      </c>
      <c r="J14" s="72" t="s">
        <v>203</v>
      </c>
      <c r="K14" s="78" t="str">
        <f t="shared" si="3"/>
        <v>Overall</v>
      </c>
      <c r="L14" s="73" t="s">
        <v>12</v>
      </c>
      <c r="M14" s="74" t="str">
        <f t="shared" si="4"/>
        <v>UKOverallCheckout</v>
      </c>
      <c r="N14" s="79">
        <f ca="1">OFFSET('Raw Data'!$A$1,MATCH('Data Manipulation'!M14,'Raw Data'!$D:$D,0)-1,MATCH('Data Manipulation'!$F$9,'Raw Data'!$4:$4,0)-1)</f>
        <v>6023</v>
      </c>
      <c r="O14" s="79">
        <f ca="1">OFFSET('Raw Data'!$A$1,MATCH('Data Manipulation'!M14,'Raw Data'!$D:$D,0)-1,MATCH('Data Manipulation'!$G$9,'Raw Data'!$4:$4,0)-1)</f>
        <v>6236</v>
      </c>
      <c r="P14" s="80">
        <f t="shared" ca="1" si="5"/>
        <v>-3.4156510583707507E-2</v>
      </c>
    </row>
    <row r="15" spans="1:16" x14ac:dyDescent="0.2">
      <c r="A15" s="72" t="s">
        <v>203</v>
      </c>
      <c r="B15" s="78" t="str">
        <f t="shared" si="0"/>
        <v>Overall</v>
      </c>
      <c r="C15" s="73" t="s">
        <v>209</v>
      </c>
      <c r="D15" s="74" t="str">
        <f t="shared" si="1"/>
        <v>UKOverallCategoryView</v>
      </c>
      <c r="E15" s="74"/>
      <c r="F15" s="79">
        <f ca="1">OFFSET('Raw Data'!$A$1,MATCH('Data Manipulation'!D15,'Raw Data'!$D:$D,0)-1,MATCH('Data Manipulation'!$F$9,'Raw Data'!$4:$4,0)-1)</f>
        <v>19334</v>
      </c>
      <c r="G15" s="79">
        <f ca="1">OFFSET('Raw Data'!$A$1,MATCH('Data Manipulation'!D15,'Raw Data'!$D:$D,0)-1,MATCH('Data Manipulation'!$G$9,'Raw Data'!$4:$4,0)-1)</f>
        <v>20403</v>
      </c>
      <c r="H15" s="80">
        <f t="shared" ca="1" si="2"/>
        <v>-5.2394255746703915E-2</v>
      </c>
      <c r="J15" s="72" t="s">
        <v>203</v>
      </c>
      <c r="K15" s="78" t="str">
        <f t="shared" si="3"/>
        <v>Overall</v>
      </c>
      <c r="L15" s="73" t="s">
        <v>13</v>
      </c>
      <c r="M15" s="74" t="str">
        <f t="shared" si="4"/>
        <v>UKOverallOrder</v>
      </c>
      <c r="N15" s="79">
        <f ca="1">OFFSET('Raw Data'!$A$1,MATCH('Data Manipulation'!M15,'Raw Data'!$D:$D,0)-1,MATCH('Data Manipulation'!$F$9,'Raw Data'!$4:$4,0)-1)</f>
        <v>4504</v>
      </c>
      <c r="O15" s="79">
        <f ca="1">OFFSET('Raw Data'!$A$1,MATCH('Data Manipulation'!M15,'Raw Data'!$D:$D,0)-1,MATCH('Data Manipulation'!$G$9,'Raw Data'!$4:$4,0)-1)</f>
        <v>4583</v>
      </c>
      <c r="P15" s="80">
        <f t="shared" ca="1" si="5"/>
        <v>-1.723761728125682E-2</v>
      </c>
    </row>
    <row r="16" spans="1:16" x14ac:dyDescent="0.2">
      <c r="A16" s="72" t="s">
        <v>203</v>
      </c>
      <c r="B16" s="78" t="str">
        <f t="shared" si="0"/>
        <v>Overall</v>
      </c>
      <c r="C16" s="73" t="s">
        <v>210</v>
      </c>
      <c r="D16" s="74" t="str">
        <f t="shared" si="1"/>
        <v>UKOverallProductView</v>
      </c>
      <c r="E16" s="74"/>
      <c r="F16" s="79">
        <f ca="1">OFFSET('Raw Data'!$A$1,MATCH('Data Manipulation'!D16,'Raw Data'!$D:$D,0)-1,MATCH('Data Manipulation'!$F$9,'Raw Data'!$4:$4,0)-1)</f>
        <v>13702</v>
      </c>
      <c r="G16" s="79">
        <f ca="1">OFFSET('Raw Data'!$A$1,MATCH('Data Manipulation'!D16,'Raw Data'!$D:$D,0)-1,MATCH('Data Manipulation'!$G$9,'Raw Data'!$4:$4,0)-1)</f>
        <v>14418</v>
      </c>
      <c r="H16" s="80">
        <f t="shared" ca="1" si="2"/>
        <v>-4.9660147038424189E-2</v>
      </c>
    </row>
    <row r="17" spans="1:22" x14ac:dyDescent="0.2">
      <c r="A17" s="72" t="s">
        <v>203</v>
      </c>
      <c r="B17" s="78" t="str">
        <f t="shared" si="0"/>
        <v>Overall</v>
      </c>
      <c r="C17" s="73" t="s">
        <v>211</v>
      </c>
      <c r="D17" s="74" t="str">
        <f t="shared" si="1"/>
        <v>UKOverallAddToCart</v>
      </c>
      <c r="E17" s="74"/>
      <c r="F17" s="79">
        <f ca="1">OFFSET('Raw Data'!$A$1,MATCH('Data Manipulation'!D17,'Raw Data'!$D:$D,0)-1,MATCH('Data Manipulation'!$F$9,'Raw Data'!$4:$4,0)-1)</f>
        <v>7265</v>
      </c>
      <c r="G17" s="79">
        <f ca="1">OFFSET('Raw Data'!$A$1,MATCH('Data Manipulation'!D17,'Raw Data'!$D:$D,0)-1,MATCH('Data Manipulation'!$G$9,'Raw Data'!$4:$4,0)-1)</f>
        <v>7034</v>
      </c>
      <c r="H17" s="80">
        <f t="shared" ca="1" si="2"/>
        <v>3.2840489053170316E-2</v>
      </c>
      <c r="M17" t="s">
        <v>11</v>
      </c>
    </row>
    <row r="18" spans="1:22" x14ac:dyDescent="0.2">
      <c r="A18" s="72" t="s">
        <v>203</v>
      </c>
      <c r="B18" s="78" t="str">
        <f t="shared" si="0"/>
        <v>Overall</v>
      </c>
      <c r="C18" s="73" t="s">
        <v>12</v>
      </c>
      <c r="D18" s="74" t="str">
        <f t="shared" si="1"/>
        <v>UKOverallCheckout</v>
      </c>
      <c r="E18" s="74"/>
      <c r="F18" s="79">
        <f ca="1">OFFSET('Raw Data'!$A$1,MATCH('Data Manipulation'!D18,'Raw Data'!$D:$D,0)-1,MATCH('Data Manipulation'!$F$9,'Raw Data'!$4:$4,0)-1)</f>
        <v>6023</v>
      </c>
      <c r="G18" s="79">
        <f ca="1">OFFSET('Raw Data'!$A$1,MATCH('Data Manipulation'!D18,'Raw Data'!$D:$D,0)-1,MATCH('Data Manipulation'!$G$9,'Raw Data'!$4:$4,0)-1)</f>
        <v>6236</v>
      </c>
      <c r="H18" s="80">
        <f t="shared" ca="1" si="2"/>
        <v>-3.4156510583707507E-2</v>
      </c>
      <c r="M18" t="s">
        <v>209</v>
      </c>
    </row>
    <row r="19" spans="1:22" x14ac:dyDescent="0.2">
      <c r="A19" s="72" t="s">
        <v>203</v>
      </c>
      <c r="B19" s="78" t="str">
        <f t="shared" si="0"/>
        <v>Overall</v>
      </c>
      <c r="C19" s="73" t="s">
        <v>13</v>
      </c>
      <c r="D19" s="74" t="str">
        <f t="shared" si="1"/>
        <v>UKOverallOrder</v>
      </c>
      <c r="E19" s="74"/>
      <c r="F19" s="79">
        <f ca="1">OFFSET('Raw Data'!$A$1,MATCH('Data Manipulation'!D19,'Raw Data'!$D:$D,0)-1,MATCH('Data Manipulation'!$F$9,'Raw Data'!$4:$4,0)-1)</f>
        <v>4504</v>
      </c>
      <c r="G19" s="79">
        <f ca="1">OFFSET('Raw Data'!$A$1,MATCH('Data Manipulation'!D19,'Raw Data'!$D:$D,0)-1,MATCH('Data Manipulation'!$G$9,'Raw Data'!$4:$4,0)-1)</f>
        <v>4583</v>
      </c>
      <c r="H19" s="80">
        <f t="shared" ca="1" si="2"/>
        <v>-1.723761728125682E-2</v>
      </c>
      <c r="M19" t="s">
        <v>210</v>
      </c>
    </row>
    <row r="20" spans="1:22" x14ac:dyDescent="0.2">
      <c r="A20" s="72" t="s">
        <v>203</v>
      </c>
      <c r="B20" s="78" t="str">
        <f t="shared" si="0"/>
        <v>Overall</v>
      </c>
      <c r="C20" s="73" t="s">
        <v>212</v>
      </c>
      <c r="D20" s="74" t="str">
        <f t="shared" si="1"/>
        <v>UKOverallSales</v>
      </c>
      <c r="E20" s="74"/>
      <c r="F20" s="79">
        <f ca="1">OFFSET('Raw Data'!$A$1,MATCH('Data Manipulation'!D20,'Raw Data'!$D:$D,0)-1,MATCH('Data Manipulation'!$F$9,'Raw Data'!$4:$4,0)-1)</f>
        <v>78995</v>
      </c>
      <c r="G20" s="79">
        <f ca="1">OFFSET('Raw Data'!$A$1,MATCH('Data Manipulation'!D20,'Raw Data'!$D:$D,0)-1,MATCH('Data Manipulation'!$G$9,'Raw Data'!$4:$4,0)-1)</f>
        <v>55042</v>
      </c>
      <c r="H20" s="80">
        <f t="shared" ca="1" si="2"/>
        <v>0.43517677409977834</v>
      </c>
      <c r="M20" t="s">
        <v>211</v>
      </c>
    </row>
    <row r="21" spans="1:22" x14ac:dyDescent="0.2">
      <c r="A21" s="72" t="s">
        <v>203</v>
      </c>
      <c r="B21" s="78" t="str">
        <f t="shared" si="0"/>
        <v>Overall</v>
      </c>
      <c r="C21" s="73" t="s">
        <v>13</v>
      </c>
      <c r="D21" s="81" t="s">
        <v>216</v>
      </c>
      <c r="E21" s="74" t="str">
        <f>A21&amp;B21&amp;C21&amp;D21</f>
        <v>UKOverallOrderDesktop</v>
      </c>
      <c r="F21" s="79">
        <f ca="1">OFFSET('Raw Data'!$A$1,MATCH('Data Manipulation'!E21,'Raw Data'!$E:$E,0)-1,MATCH('Data Manipulation'!$F$9,'Raw Data'!$4:$4,0)-1)</f>
        <v>1801.6000000000001</v>
      </c>
      <c r="G21" s="79">
        <f ca="1">OFFSET('Raw Data'!$A$1,MATCH('Data Manipulation'!E21,'Raw Data'!$E:$E,0)-1,MATCH('Data Manipulation'!$G$9,'Raw Data'!$4:$4,0)-1)</f>
        <v>1833.2</v>
      </c>
      <c r="H21" s="80">
        <f t="shared" ref="H21:H25" ca="1" si="6">(F21-G21)/G21</f>
        <v>-1.7237617281256768E-2</v>
      </c>
      <c r="M21" t="s">
        <v>12</v>
      </c>
    </row>
    <row r="22" spans="1:22" x14ac:dyDescent="0.2">
      <c r="A22" s="72" t="s">
        <v>203</v>
      </c>
      <c r="B22" s="78" t="str">
        <f t="shared" si="0"/>
        <v>Overall</v>
      </c>
      <c r="C22" s="73" t="s">
        <v>11</v>
      </c>
      <c r="D22" s="81" t="s">
        <v>216</v>
      </c>
      <c r="E22" s="74" t="str">
        <f t="shared" ref="E22:E24" si="7">A22&amp;B22&amp;C22&amp;D22</f>
        <v>UKOverallSessionsDesktop</v>
      </c>
      <c r="F22" s="79">
        <f ca="1">OFFSET('Raw Data'!$A$1,MATCH('Data Manipulation'!E22,'Raw Data'!$E:$E,0)-1,MATCH('Data Manipulation'!$F$9,'Raw Data'!$4:$4,0)-1)</f>
        <v>14240.400000000001</v>
      </c>
      <c r="G22" s="79">
        <f ca="1">OFFSET('Raw Data'!$A$1,MATCH('Data Manipulation'!E22,'Raw Data'!$E:$E,0)-1,MATCH('Data Manipulation'!$G$9,'Raw Data'!$4:$4,0)-1)</f>
        <v>17330.8</v>
      </c>
      <c r="H22" s="80">
        <f t="shared" ca="1" si="6"/>
        <v>-0.17831836960786565</v>
      </c>
      <c r="M22" t="s">
        <v>13</v>
      </c>
    </row>
    <row r="23" spans="1:22" x14ac:dyDescent="0.2">
      <c r="A23" s="72" t="s">
        <v>203</v>
      </c>
      <c r="B23" s="78" t="str">
        <f t="shared" si="0"/>
        <v>Overall</v>
      </c>
      <c r="C23" s="73" t="s">
        <v>13</v>
      </c>
      <c r="D23" s="81" t="s">
        <v>217</v>
      </c>
      <c r="E23" s="74" t="str">
        <f t="shared" si="7"/>
        <v>UKOverallOrderMobile</v>
      </c>
      <c r="F23" s="79">
        <f ca="1">OFFSET('Raw Data'!$A$1,MATCH('Data Manipulation'!E23,'Raw Data'!$E:$E,0)-1,MATCH('Data Manipulation'!$F$9,'Raw Data'!$4:$4,0)-1)</f>
        <v>2702.4</v>
      </c>
      <c r="G23" s="79">
        <f ca="1">OFFSET('Raw Data'!$A$1,MATCH('Data Manipulation'!E23,'Raw Data'!$E:$E,0)-1,MATCH('Data Manipulation'!$G$9,'Raw Data'!$4:$4,0)-1)</f>
        <v>2749.7999999999997</v>
      </c>
      <c r="H23" s="80">
        <f t="shared" ca="1" si="6"/>
        <v>-1.7237617281256688E-2</v>
      </c>
    </row>
    <row r="24" spans="1:22" x14ac:dyDescent="0.2">
      <c r="A24" s="72" t="s">
        <v>203</v>
      </c>
      <c r="B24" s="78" t="str">
        <f t="shared" si="0"/>
        <v>Overall</v>
      </c>
      <c r="C24" s="73" t="s">
        <v>11</v>
      </c>
      <c r="D24" s="81" t="s">
        <v>217</v>
      </c>
      <c r="E24" s="74" t="str">
        <f t="shared" si="7"/>
        <v>UKOverallSessionsMobile</v>
      </c>
      <c r="F24" s="79">
        <f ca="1">OFFSET('Raw Data'!$A$1,MATCH('Data Manipulation'!E24,'Raw Data'!$E:$E,0)-1,MATCH('Data Manipulation'!$F$9,'Raw Data'!$4:$4,0)-1)</f>
        <v>21360.6</v>
      </c>
      <c r="G24" s="79">
        <f ca="1">OFFSET('Raw Data'!$A$1,MATCH('Data Manipulation'!E24,'Raw Data'!$E:$E,0)-1,MATCH('Data Manipulation'!$G$9,'Raw Data'!$4:$4,0)-1)</f>
        <v>25996.2</v>
      </c>
      <c r="H24" s="80">
        <f t="shared" ca="1" si="6"/>
        <v>-0.17831836960786585</v>
      </c>
      <c r="N24" s="76" t="s">
        <v>220</v>
      </c>
      <c r="O24" s="76" t="s">
        <v>221</v>
      </c>
      <c r="P24" s="76"/>
    </row>
    <row r="25" spans="1:22" x14ac:dyDescent="0.2">
      <c r="A25" s="72" t="s">
        <v>203</v>
      </c>
      <c r="B25" s="78" t="str">
        <f t="shared" si="0"/>
        <v>Overall</v>
      </c>
      <c r="C25" s="73" t="s">
        <v>251</v>
      </c>
      <c r="D25" s="74" t="str">
        <f t="shared" ref="D25" si="8">A25&amp;B25&amp;C25</f>
        <v>UKOverallUsers</v>
      </c>
      <c r="E25" s="74"/>
      <c r="F25" s="79">
        <f ca="1">OFFSET('Raw Data'!$A$1,MATCH('Data Manipulation'!D25,'Raw Data'!$D:$D,0)-1,MATCH('Data Manipulation'!$F$9,'Raw Data'!$4:$4,0)-1)</f>
        <v>24058</v>
      </c>
      <c r="G25" s="79">
        <f ca="1">OFFSET('Raw Data'!$A$1,MATCH('Data Manipulation'!D25,'Raw Data'!$D:$D,0)-1,MATCH('Data Manipulation'!$G$9,'Raw Data'!$4:$4,0)-1)</f>
        <v>25380</v>
      </c>
      <c r="H25" s="80">
        <f t="shared" ca="1" si="6"/>
        <v>-5.2088258471237193E-2</v>
      </c>
      <c r="N25" s="82" t="str">
        <f ca="1">OFFSET('Raw Data'!$F4,0,MATCH('Data Manipulation'!$B$3,'Raw Data'!$F$4:$AC$4,0)-1)</f>
        <v>5 - 2025</v>
      </c>
      <c r="O25" s="77" t="str">
        <f ca="1">OFFSET('Raw Data'!$F4,0,MATCH('Data Manipulation'!$B$3,'Raw Data'!$F$4:$AC$4,0)-2)</f>
        <v>4 - 2025</v>
      </c>
      <c r="P25" s="77" t="str">
        <f ca="1">OFFSET('Raw Data'!$F4,0,MATCH('Data Manipulation'!$B$3,'Raw Data'!$F$4:$AC$4,0)-3)</f>
        <v>3 - 2025</v>
      </c>
      <c r="Q25" s="77" t="str">
        <f ca="1">OFFSET('Raw Data'!$F4,0,MATCH('Data Manipulation'!$B$3,'Raw Data'!$F$4:$AC$4,0)-4)</f>
        <v>2 - 2025</v>
      </c>
      <c r="R25" s="77" t="str">
        <f ca="1">OFFSET('Raw Data'!$F4,0,MATCH('Data Manipulation'!$B$3,'Raw Data'!$F$4:$AC$4,0)-5)</f>
        <v>1 - 2025</v>
      </c>
      <c r="S25" s="77" t="str">
        <f ca="1">OFFSET('Raw Data'!$F4,0,MATCH('Data Manipulation'!$B$3,'Raw Data'!$F$4:$AC$4,0)-6)</f>
        <v>12 - 2024</v>
      </c>
      <c r="T25" s="77" t="str">
        <f ca="1">OFFSET('Raw Data'!$F4,0,MATCH('Data Manipulation'!$B$3,'Raw Data'!$F$4:$AC$4,0)-7)</f>
        <v>11 - 2024</v>
      </c>
      <c r="U25" s="77" t="str">
        <f ca="1">OFFSET('Raw Data'!$F4,0,MATCH('Data Manipulation'!$B$3,'Raw Data'!$F$4:$AC$4,0)-8)</f>
        <v>10 - 2024</v>
      </c>
      <c r="V25" s="77" t="str">
        <f ca="1">OFFSET('Raw Data'!$F4,0,MATCH('Data Manipulation'!$B$3,'Raw Data'!$F$4:$AC$4,0)-9)</f>
        <v>9 - 2024</v>
      </c>
    </row>
    <row r="26" spans="1:22" x14ac:dyDescent="0.2">
      <c r="A26" s="72" t="s">
        <v>203</v>
      </c>
      <c r="B26" s="78" t="str">
        <f t="shared" si="0"/>
        <v>Overall</v>
      </c>
      <c r="C26" s="73" t="s">
        <v>252</v>
      </c>
      <c r="D26" s="74" t="str">
        <f t="shared" ref="D26:D32" si="9">A26&amp;B26&amp;C26</f>
        <v>UKOverallNewUsers</v>
      </c>
      <c r="E26" s="74"/>
      <c r="F26" s="79">
        <f ca="1">OFFSET('Raw Data'!$A$1,MATCH('Data Manipulation'!D26,'Raw Data'!$D:$D,0)-1,MATCH('Data Manipulation'!$F$9,'Raw Data'!$4:$4,0)-1)</f>
        <v>0.67</v>
      </c>
      <c r="G26" s="79">
        <f ca="1">OFFSET('Raw Data'!$A$1,MATCH('Data Manipulation'!D26,'Raw Data'!$D:$D,0)-1,MATCH('Data Manipulation'!$G$9,'Raw Data'!$4:$4,0)-1)</f>
        <v>0.67</v>
      </c>
      <c r="H26" s="80">
        <f t="shared" ref="H26" ca="1" si="10">(F26-G26)/G26</f>
        <v>0</v>
      </c>
      <c r="J26" s="72" t="s">
        <v>203</v>
      </c>
      <c r="K26" s="78" t="str">
        <f>$B$4</f>
        <v>Overall</v>
      </c>
      <c r="L26" s="73" t="s">
        <v>259</v>
      </c>
      <c r="M26" s="74" t="str">
        <f>J26&amp;K26&amp;L26</f>
        <v>UKOverallSpend</v>
      </c>
      <c r="N26" s="130">
        <f ca="1">OFFSET('Raw Data'!$A$1,MATCH('Data Manipulation'!$M$26,'Raw Data'!$D:$D,0)-1,MATCH('Data Manipulation'!$N$25,'Raw Data'!$4:$4,0)-1)</f>
        <v>16933</v>
      </c>
      <c r="O26" s="130">
        <f ca="1">OFFSET('Raw Data'!$A$1,MATCH('Data Manipulation'!$M$26,'Raw Data'!$D:$D,0)-1,MATCH('Data Manipulation'!$O$25,'Raw Data'!$4:$4,0)-1)</f>
        <v>17964</v>
      </c>
      <c r="P26" s="130">
        <f ca="1">OFFSET('Raw Data'!$A$1,MATCH('Data Manipulation'!$M$26,'Raw Data'!$D:$D,0)-1,MATCH('Data Manipulation'!$P$25,'Raw Data'!$4:$4,0)-1)</f>
        <v>14632</v>
      </c>
      <c r="Q26" s="130">
        <f ca="1">OFFSET('Raw Data'!$A$1,MATCH('Data Manipulation'!$M$26,'Raw Data'!$D:$D,0)-1,MATCH('Data Manipulation'!$Q$25,'Raw Data'!$4:$4,0)-1)</f>
        <v>16609</v>
      </c>
      <c r="R26" s="130">
        <f ca="1">OFFSET('Raw Data'!$A$1,MATCH('Data Manipulation'!$M$26,'Raw Data'!$D:$D,0)-1,MATCH('Data Manipulation'!$R$25,'Raw Data'!$4:$4,0)-1)</f>
        <v>13307</v>
      </c>
      <c r="S26" s="130">
        <f ca="1">OFFSET('Raw Data'!$A$1,MATCH('Data Manipulation'!$M$26,'Raw Data'!$D:$D,0)-1,MATCH('Data Manipulation'!$S$25,'Raw Data'!$4:$4,0)-1)</f>
        <v>11053</v>
      </c>
      <c r="T26" s="130">
        <f ca="1">OFFSET('Raw Data'!$A$1,MATCH('Data Manipulation'!$M$26,'Raw Data'!$D:$D,0)-1,MATCH('Data Manipulation'!$T$25,'Raw Data'!$4:$4,0)-1)</f>
        <v>15193</v>
      </c>
      <c r="U26" s="130">
        <f ca="1">OFFSET('Raw Data'!$A$1,MATCH('Data Manipulation'!$M$26,'Raw Data'!$D:$D,0)-1,MATCH('Data Manipulation'!$U$25,'Raw Data'!$4:$4,0)-1)</f>
        <v>17669</v>
      </c>
      <c r="V26" s="130">
        <f ca="1">OFFSET('Raw Data'!$A$1,MATCH('Data Manipulation'!$M$26,'Raw Data'!$D:$D,0)-1,MATCH('Data Manipulation'!$V$25,'Raw Data'!$4:$4,0)-1)</f>
        <v>17051</v>
      </c>
    </row>
    <row r="27" spans="1:22" x14ac:dyDescent="0.2">
      <c r="A27" s="120" t="s">
        <v>203</v>
      </c>
      <c r="B27" s="78" t="str">
        <f t="shared" si="0"/>
        <v>Overall</v>
      </c>
      <c r="C27" s="121" t="s">
        <v>253</v>
      </c>
      <c r="D27" s="122" t="str">
        <f t="shared" si="9"/>
        <v>UKOverallFacebookFollowers</v>
      </c>
      <c r="F27" s="79">
        <f ca="1">OFFSET('Raw Data'!$A$1,MATCH('Data Manipulation'!D27,'Raw Data'!$D:$D,0)-1,MATCH('Data Manipulation'!$F$9,'Raw Data'!$4:$4,0)-1)</f>
        <v>28000</v>
      </c>
      <c r="G27" s="79">
        <f ca="1">OFFSET('Raw Data'!$A$1,MATCH('Data Manipulation'!D27,'Raw Data'!$D:$D,0)-1,MATCH('Data Manipulation'!$G$9,'Raw Data'!$4:$4,0)-1)</f>
        <v>25000</v>
      </c>
      <c r="H27" s="80">
        <f t="shared" ref="H27:H32" ca="1" si="11">(F27-G27)/G27</f>
        <v>0.12</v>
      </c>
      <c r="J27" s="72" t="s">
        <v>203</v>
      </c>
      <c r="K27" s="78" t="str">
        <f t="shared" ref="K27" si="12">$B$4</f>
        <v>Overall</v>
      </c>
      <c r="L27" s="73" t="s">
        <v>239</v>
      </c>
      <c r="M27" s="74" t="str">
        <f t="shared" ref="M27" si="13">J27&amp;K27&amp;L27</f>
        <v>UKOverallCPA</v>
      </c>
      <c r="N27" s="79">
        <f ca="1">OFFSET('Raw Data'!$A$1,MATCH('Data Manipulation'!$M$27,'Raw Data'!$D:$D,0)-1,MATCH('Data Manipulation'!$N$25,'Raw Data'!$4:$4,0)-1)</f>
        <v>1</v>
      </c>
      <c r="O27" s="79">
        <f ca="1">OFFSET('Raw Data'!$A$1,MATCH('Data Manipulation'!$M$27,'Raw Data'!$D:$D,0)-1,MATCH('Data Manipulation'!$O$25,'Raw Data'!$4:$4,0)-1)</f>
        <v>2</v>
      </c>
      <c r="P27" s="79">
        <f ca="1">OFFSET('Raw Data'!$A$1,MATCH('Data Manipulation'!$M$27,'Raw Data'!$D:$D,0)-1,MATCH('Data Manipulation'!$P$25,'Raw Data'!$4:$4,0)-1)</f>
        <v>2</v>
      </c>
      <c r="Q27" s="79">
        <f ca="1">OFFSET('Raw Data'!$A$1,MATCH('Data Manipulation'!$M$27,'Raw Data'!$D:$D,0)-1,MATCH('Data Manipulation'!$Q$25,'Raw Data'!$4:$4,0)-1)</f>
        <v>2</v>
      </c>
      <c r="R27" s="79">
        <f ca="1">OFFSET('Raw Data'!$A$1,MATCH('Data Manipulation'!$M$27,'Raw Data'!$D:$D,0)-1,MATCH('Data Manipulation'!$R$25,'Raw Data'!$4:$4,0)-1)</f>
        <v>1</v>
      </c>
      <c r="S27" s="79">
        <f ca="1">OFFSET('Raw Data'!$A$1,MATCH('Data Manipulation'!$M$27,'Raw Data'!$D:$D,0)-1,MATCH('Data Manipulation'!$S$25,'Raw Data'!$4:$4,0)-1)</f>
        <v>2</v>
      </c>
      <c r="T27" s="79">
        <f ca="1">OFFSET('Raw Data'!$A$1,MATCH('Data Manipulation'!$M$27,'Raw Data'!$D:$D,0)-1,MATCH('Data Manipulation'!$T$25,'Raw Data'!$4:$4,0)-1)</f>
        <v>4</v>
      </c>
      <c r="U27" s="79">
        <f ca="1">OFFSET('Raw Data'!$A$1,MATCH('Data Manipulation'!$M$27,'Raw Data'!$D:$D,0)-1,MATCH('Data Manipulation'!$U$25,'Raw Data'!$4:$4,0)-1)</f>
        <v>4</v>
      </c>
      <c r="V27" s="79">
        <f ca="1">OFFSET('Raw Data'!$A$1,MATCH('Data Manipulation'!$M$27,'Raw Data'!$D:$D,0)-1,MATCH('Data Manipulation'!$V$25,'Raw Data'!$4:$4,0)-1)</f>
        <v>2</v>
      </c>
    </row>
    <row r="28" spans="1:22" x14ac:dyDescent="0.2">
      <c r="A28" s="120" t="s">
        <v>203</v>
      </c>
      <c r="B28" s="78" t="str">
        <f t="shared" si="0"/>
        <v>Overall</v>
      </c>
      <c r="C28" s="121" t="s">
        <v>254</v>
      </c>
      <c r="D28" s="122" t="str">
        <f t="shared" si="9"/>
        <v>UKOverallYoutubeSubscribers</v>
      </c>
      <c r="F28" s="79">
        <f ca="1">OFFSET('Raw Data'!$A$1,MATCH('Data Manipulation'!D28,'Raw Data'!$D:$D,0)-1,MATCH('Data Manipulation'!$F$9,'Raw Data'!$4:$4,0)-1)</f>
        <v>56000</v>
      </c>
      <c r="G28" s="79">
        <f ca="1">OFFSET('Raw Data'!$A$1,MATCH('Data Manipulation'!D28,'Raw Data'!$D:$D,0)-1,MATCH('Data Manipulation'!$G$9,'Raw Data'!$4:$4,0)-1)</f>
        <v>38000</v>
      </c>
      <c r="H28" s="80">
        <f t="shared" ca="1" si="11"/>
        <v>0.47368421052631576</v>
      </c>
    </row>
    <row r="29" spans="1:22" x14ac:dyDescent="0.2">
      <c r="A29" s="120" t="s">
        <v>203</v>
      </c>
      <c r="B29" s="78" t="str">
        <f t="shared" si="0"/>
        <v>Overall</v>
      </c>
      <c r="C29" s="121" t="s">
        <v>255</v>
      </c>
      <c r="D29" s="122" t="str">
        <f t="shared" si="9"/>
        <v>UKOverallTwitterFollowers</v>
      </c>
      <c r="F29" s="79">
        <f ca="1">OFFSET('Raw Data'!$A$1,MATCH('Data Manipulation'!D29,'Raw Data'!$D:$D,0)-1,MATCH('Data Manipulation'!$F$9,'Raw Data'!$4:$4,0)-1)</f>
        <v>13000</v>
      </c>
      <c r="G29" s="79">
        <f ca="1">OFFSET('Raw Data'!$A$1,MATCH('Data Manipulation'!D29,'Raw Data'!$D:$D,0)-1,MATCH('Data Manipulation'!$G$9,'Raw Data'!$4:$4,0)-1)</f>
        <v>4000</v>
      </c>
      <c r="H29" s="80">
        <f t="shared" ca="1" si="11"/>
        <v>2.25</v>
      </c>
    </row>
    <row r="30" spans="1:22" x14ac:dyDescent="0.2">
      <c r="A30" s="120" t="s">
        <v>203</v>
      </c>
      <c r="B30" s="78" t="str">
        <f t="shared" si="0"/>
        <v>Overall</v>
      </c>
      <c r="C30" s="121" t="s">
        <v>256</v>
      </c>
      <c r="D30" s="122" t="str">
        <f t="shared" si="9"/>
        <v>UKOverallInstagramFollowers</v>
      </c>
      <c r="F30" s="79">
        <f ca="1">OFFSET('Raw Data'!$A$1,MATCH('Data Manipulation'!D30,'Raw Data'!$D:$D,0)-1,MATCH('Data Manipulation'!$F$9,'Raw Data'!$4:$4,0)-1)</f>
        <v>8000</v>
      </c>
      <c r="G30" s="79">
        <f ca="1">OFFSET('Raw Data'!$A$1,MATCH('Data Manipulation'!D30,'Raw Data'!$D:$D,0)-1,MATCH('Data Manipulation'!$G$9,'Raw Data'!$4:$4,0)-1)</f>
        <v>11000</v>
      </c>
      <c r="H30" s="80">
        <f t="shared" ca="1" si="11"/>
        <v>-0.27272727272727271</v>
      </c>
    </row>
    <row r="31" spans="1:22" x14ac:dyDescent="0.2">
      <c r="A31" s="120" t="s">
        <v>203</v>
      </c>
      <c r="B31" s="78" t="str">
        <f t="shared" si="0"/>
        <v>Overall</v>
      </c>
      <c r="C31" s="121" t="s">
        <v>257</v>
      </c>
      <c r="D31" s="122" t="str">
        <f t="shared" si="9"/>
        <v>UKOverallSnapchatFollowers</v>
      </c>
      <c r="F31" s="79">
        <f ca="1">OFFSET('Raw Data'!$A$1,MATCH('Data Manipulation'!D31,'Raw Data'!$D:$D,0)-1,MATCH('Data Manipulation'!$F$9,'Raw Data'!$4:$4,0)-1)</f>
        <v>18000</v>
      </c>
      <c r="G31" s="79">
        <f ca="1">OFFSET('Raw Data'!$A$1,MATCH('Data Manipulation'!D31,'Raw Data'!$D:$D,0)-1,MATCH('Data Manipulation'!$G$9,'Raw Data'!$4:$4,0)-1)</f>
        <v>9000</v>
      </c>
      <c r="H31" s="80">
        <f t="shared" ca="1" si="11"/>
        <v>1</v>
      </c>
    </row>
    <row r="32" spans="1:22" x14ac:dyDescent="0.2">
      <c r="A32" s="120" t="s">
        <v>203</v>
      </c>
      <c r="B32" s="78" t="str">
        <f t="shared" si="0"/>
        <v>Overall</v>
      </c>
      <c r="C32" s="121" t="s">
        <v>258</v>
      </c>
      <c r="D32" s="122" t="str">
        <f t="shared" si="9"/>
        <v>UKOverallReviews</v>
      </c>
      <c r="F32" s="79">
        <f ca="1">OFFSET('Raw Data'!$A$1,MATCH('Data Manipulation'!D32,'Raw Data'!$D:$D,0)-1,MATCH('Data Manipulation'!$F$9,'Raw Data'!$4:$4,0)-1)</f>
        <v>4.7</v>
      </c>
      <c r="G32" s="79">
        <f ca="1">OFFSET('Raw Data'!$A$1,MATCH('Data Manipulation'!D32,'Raw Data'!$D:$D,0)-1,MATCH('Data Manipulation'!$G$9,'Raw Data'!$4:$4,0)-1)</f>
        <v>4.9000000000000004</v>
      </c>
      <c r="H32" s="80">
        <f t="shared" ca="1" si="11"/>
        <v>-4.0816326530612276E-2</v>
      </c>
    </row>
    <row r="33" spans="1:8" x14ac:dyDescent="0.2">
      <c r="A33" s="120" t="s">
        <v>203</v>
      </c>
      <c r="B33" s="78" t="str">
        <f t="shared" si="0"/>
        <v>Overall</v>
      </c>
      <c r="C33" s="121" t="s">
        <v>259</v>
      </c>
      <c r="D33" s="122" t="str">
        <f t="shared" ref="D33" si="14">A33&amp;B33&amp;C33</f>
        <v>UKOverallSpend</v>
      </c>
      <c r="F33" s="79">
        <f ca="1">OFFSET('Raw Data'!$A$1,MATCH('Data Manipulation'!D33,'Raw Data'!$D:$D,0)-1,MATCH('Data Manipulation'!$F$9,'Raw Data'!$4:$4,0)-1)</f>
        <v>16933</v>
      </c>
      <c r="G33" s="79">
        <f ca="1">OFFSET('Raw Data'!$A$1,MATCH('Data Manipulation'!D33,'Raw Data'!$D:$D,0)-1,MATCH('Data Manipulation'!$G$9,'Raw Data'!$4:$4,0)-1)</f>
        <v>17964</v>
      </c>
      <c r="H33" s="80">
        <f t="shared" ref="H33" ca="1" si="15">(F33-G33)/G33</f>
        <v>-5.7392562903584951E-2</v>
      </c>
    </row>
    <row r="34" spans="1:8" x14ac:dyDescent="0.2">
      <c r="A34" s="120" t="s">
        <v>203</v>
      </c>
      <c r="B34" s="78" t="str">
        <f t="shared" si="0"/>
        <v>Overall</v>
      </c>
      <c r="C34" s="121" t="s">
        <v>239</v>
      </c>
      <c r="D34" s="122" t="str">
        <f t="shared" ref="D34" si="16">A34&amp;B34&amp;C34</f>
        <v>UKOverallCPA</v>
      </c>
      <c r="F34" s="79">
        <f ca="1">OFFSET('Raw Data'!$A$1,MATCH('Data Manipulation'!D34,'Raw Data'!$D:$D,0)-1,MATCH('Data Manipulation'!$F$9,'Raw Data'!$4:$4,0)-1)</f>
        <v>1</v>
      </c>
      <c r="G34" s="79">
        <f ca="1">OFFSET('Raw Data'!$A$1,MATCH('Data Manipulation'!D34,'Raw Data'!$D:$D,0)-1,MATCH('Data Manipulation'!$G$9,'Raw Data'!$4:$4,0)-1)</f>
        <v>2</v>
      </c>
      <c r="H34" s="80">
        <f t="shared" ref="H34" ca="1" si="17">(F34-G34)/G34</f>
        <v>-0.5</v>
      </c>
    </row>
    <row r="37" spans="1:8" x14ac:dyDescent="0.2">
      <c r="A37" s="72" t="s">
        <v>203</v>
      </c>
      <c r="B37" s="72" t="s">
        <v>168</v>
      </c>
      <c r="C37" s="73" t="s">
        <v>11</v>
      </c>
      <c r="D37" s="122" t="str">
        <f t="shared" ref="D37:D91" si="18">A37&amp;B37&amp;C37</f>
        <v>UKPaid SearchSessions</v>
      </c>
      <c r="E37" s="74"/>
      <c r="F37" s="79">
        <f ca="1">OFFSET('Raw Data'!$A$1,MATCH('Data Manipulation'!D37,'Raw Data'!$D:$D,0)-1,MATCH('Data Manipulation'!$F$9,'Raw Data'!$4:$4,0)-1)</f>
        <v>8332</v>
      </c>
      <c r="G37" s="79">
        <f ca="1">OFFSET('Raw Data'!$A$1,MATCH('Data Manipulation'!D37,'Raw Data'!$D:$D,0)-1,MATCH('Data Manipulation'!$G$9,'Raw Data'!$4:$4,0)-1)</f>
        <v>8331</v>
      </c>
      <c r="H37" s="80">
        <f t="shared" ref="H37" ca="1" si="19">(F37-G37)/G37</f>
        <v>1.2003360941063497E-4</v>
      </c>
    </row>
    <row r="38" spans="1:8" x14ac:dyDescent="0.2">
      <c r="A38" s="72" t="s">
        <v>203</v>
      </c>
      <c r="B38" s="72" t="s">
        <v>168</v>
      </c>
      <c r="C38" s="73" t="s">
        <v>209</v>
      </c>
      <c r="D38" s="122" t="str">
        <f t="shared" si="18"/>
        <v>UKPaid SearchCategoryView</v>
      </c>
      <c r="E38" s="74"/>
      <c r="F38" s="79">
        <f ca="1">OFFSET('Raw Data'!$A$1,MATCH('Data Manipulation'!D38,'Raw Data'!$D:$D,0)-1,MATCH('Data Manipulation'!$F$9,'Raw Data'!$4:$4,0)-1)</f>
        <v>3866.8</v>
      </c>
      <c r="G38" s="79">
        <f ca="1">OFFSET('Raw Data'!$A$1,MATCH('Data Manipulation'!D38,'Raw Data'!$D:$D,0)-1,MATCH('Data Manipulation'!$G$9,'Raw Data'!$4:$4,0)-1)</f>
        <v>4080.6000000000004</v>
      </c>
      <c r="H38" s="80">
        <f t="shared" ref="H38:H42" ca="1" si="20">(F38-G38)/G38</f>
        <v>-5.2394255746703956E-2</v>
      </c>
    </row>
    <row r="39" spans="1:8" x14ac:dyDescent="0.2">
      <c r="A39" s="72" t="s">
        <v>203</v>
      </c>
      <c r="B39" s="72" t="s">
        <v>168</v>
      </c>
      <c r="C39" s="73" t="s">
        <v>210</v>
      </c>
      <c r="D39" s="122" t="str">
        <f t="shared" si="18"/>
        <v>UKPaid SearchProductView</v>
      </c>
      <c r="E39" s="74"/>
      <c r="F39" s="79">
        <f ca="1">OFFSET('Raw Data'!$A$1,MATCH('Data Manipulation'!D39,'Raw Data'!$D:$D,0)-1,MATCH('Data Manipulation'!$F$9,'Raw Data'!$4:$4,0)-1)</f>
        <v>2740.4</v>
      </c>
      <c r="G39" s="79">
        <f ca="1">OFFSET('Raw Data'!$A$1,MATCH('Data Manipulation'!D39,'Raw Data'!$D:$D,0)-1,MATCH('Data Manipulation'!$G$9,'Raw Data'!$4:$4,0)-1)</f>
        <v>2883.6000000000004</v>
      </c>
      <c r="H39" s="80">
        <f t="shared" ca="1" si="20"/>
        <v>-4.9660147038424279E-2</v>
      </c>
    </row>
    <row r="40" spans="1:8" x14ac:dyDescent="0.2">
      <c r="A40" s="72" t="s">
        <v>203</v>
      </c>
      <c r="B40" s="72" t="s">
        <v>168</v>
      </c>
      <c r="C40" s="73" t="s">
        <v>211</v>
      </c>
      <c r="D40" s="122" t="str">
        <f t="shared" si="18"/>
        <v>UKPaid SearchAddToCart</v>
      </c>
      <c r="E40" s="74"/>
      <c r="F40" s="79">
        <f ca="1">OFFSET('Raw Data'!$A$1,MATCH('Data Manipulation'!D40,'Raw Data'!$D:$D,0)-1,MATCH('Data Manipulation'!$F$9,'Raw Data'!$4:$4,0)-1)</f>
        <v>1453</v>
      </c>
      <c r="G40" s="79">
        <f ca="1">OFFSET('Raw Data'!$A$1,MATCH('Data Manipulation'!D40,'Raw Data'!$D:$D,0)-1,MATCH('Data Manipulation'!$G$9,'Raw Data'!$4:$4,0)-1)</f>
        <v>1406.8000000000002</v>
      </c>
      <c r="H40" s="80">
        <f t="shared" ca="1" si="20"/>
        <v>3.2840489053170184E-2</v>
      </c>
    </row>
    <row r="41" spans="1:8" x14ac:dyDescent="0.2">
      <c r="A41" s="72" t="s">
        <v>203</v>
      </c>
      <c r="B41" s="72" t="s">
        <v>168</v>
      </c>
      <c r="C41" s="73" t="s">
        <v>261</v>
      </c>
      <c r="D41" s="122" t="str">
        <f t="shared" si="18"/>
        <v>UKPaid SearchStep1</v>
      </c>
      <c r="E41" s="74"/>
      <c r="F41" s="79">
        <f ca="1">OFFSET('Raw Data'!$A$1,MATCH('Data Manipulation'!D41,'Raw Data'!$D:$D,0)-1,MATCH('Data Manipulation'!$F$9,'Raw Data'!$4:$4,0)-1)</f>
        <v>1180</v>
      </c>
      <c r="G41" s="79">
        <f ca="1">OFFSET('Raw Data'!$A$1,MATCH('Data Manipulation'!D41,'Raw Data'!$D:$D,0)-1,MATCH('Data Manipulation'!$G$9,'Raw Data'!$4:$4,0)-1)</f>
        <v>1057</v>
      </c>
      <c r="H41" s="80">
        <f t="shared" ca="1" si="20"/>
        <v>0.11636707663197729</v>
      </c>
    </row>
    <row r="42" spans="1:8" x14ac:dyDescent="0.2">
      <c r="A42" s="72" t="s">
        <v>203</v>
      </c>
      <c r="B42" s="72" t="s">
        <v>168</v>
      </c>
      <c r="C42" s="73" t="s">
        <v>13</v>
      </c>
      <c r="D42" s="122" t="str">
        <f t="shared" si="18"/>
        <v>UKPaid SearchOrder</v>
      </c>
      <c r="E42" s="74"/>
      <c r="F42" s="79">
        <f ca="1">OFFSET('Raw Data'!$A$1,MATCH('Data Manipulation'!D42,'Raw Data'!$D:$D,0)-1,MATCH('Data Manipulation'!$F$9,'Raw Data'!$4:$4,0)-1)</f>
        <v>900.80000000000007</v>
      </c>
      <c r="G42" s="79">
        <f ca="1">OFFSET('Raw Data'!$A$1,MATCH('Data Manipulation'!D42,'Raw Data'!$D:$D,0)-1,MATCH('Data Manipulation'!$G$9,'Raw Data'!$4:$4,0)-1)</f>
        <v>916.6</v>
      </c>
      <c r="H42" s="80">
        <f t="shared" ca="1" si="20"/>
        <v>-1.7237617281256768E-2</v>
      </c>
    </row>
    <row r="43" spans="1:8" x14ac:dyDescent="0.2">
      <c r="B43"/>
    </row>
    <row r="44" spans="1:8" x14ac:dyDescent="0.2">
      <c r="A44" s="72" t="s">
        <v>203</v>
      </c>
      <c r="B44" s="72" t="s">
        <v>169</v>
      </c>
      <c r="C44" s="73" t="s">
        <v>11</v>
      </c>
      <c r="D44" s="122" t="str">
        <f t="shared" si="18"/>
        <v>UKDisplaySessions</v>
      </c>
      <c r="E44" s="74"/>
      <c r="F44" s="79">
        <f ca="1">OFFSET('Raw Data'!$A$1,MATCH('Data Manipulation'!D44,'Raw Data'!$D:$D,0)-1,MATCH('Data Manipulation'!$F$9,'Raw Data'!$4:$4,0)-1)</f>
        <v>3560.1000000000004</v>
      </c>
      <c r="G44" s="79">
        <f ca="1">OFFSET('Raw Data'!$A$1,MATCH('Data Manipulation'!D44,'Raw Data'!$D:$D,0)-1,MATCH('Data Manipulation'!$G$9,'Raw Data'!$4:$4,0)-1)</f>
        <v>4332.7</v>
      </c>
      <c r="H44" s="80">
        <f t="shared" ref="H44:H49" ca="1" si="21">(F44-G44)/G44</f>
        <v>-0.17831836960786565</v>
      </c>
    </row>
    <row r="45" spans="1:8" x14ac:dyDescent="0.2">
      <c r="A45" s="72" t="s">
        <v>203</v>
      </c>
      <c r="B45" s="72" t="s">
        <v>169</v>
      </c>
      <c r="C45" s="73" t="s">
        <v>209</v>
      </c>
      <c r="D45" s="122" t="str">
        <f t="shared" si="18"/>
        <v>UKDisplayCategoryView</v>
      </c>
      <c r="E45" s="74"/>
      <c r="F45" s="79">
        <f ca="1">OFFSET('Raw Data'!$A$1,MATCH('Data Manipulation'!D45,'Raw Data'!$D:$D,0)-1,MATCH('Data Manipulation'!$F$9,'Raw Data'!$4:$4,0)-1)</f>
        <v>1933.4</v>
      </c>
      <c r="G45" s="79">
        <f ca="1">OFFSET('Raw Data'!$A$1,MATCH('Data Manipulation'!D45,'Raw Data'!$D:$D,0)-1,MATCH('Data Manipulation'!$G$9,'Raw Data'!$4:$4,0)-1)</f>
        <v>2040.3000000000002</v>
      </c>
      <c r="H45" s="80">
        <f t="shared" ca="1" si="21"/>
        <v>-5.2394255746703956E-2</v>
      </c>
    </row>
    <row r="46" spans="1:8" x14ac:dyDescent="0.2">
      <c r="A46" s="72" t="s">
        <v>203</v>
      </c>
      <c r="B46" s="72" t="s">
        <v>169</v>
      </c>
      <c r="C46" s="73" t="s">
        <v>210</v>
      </c>
      <c r="D46" s="122" t="str">
        <f t="shared" si="18"/>
        <v>UKDisplayProductView</v>
      </c>
      <c r="E46" s="74"/>
      <c r="F46" s="79">
        <f ca="1">OFFSET('Raw Data'!$A$1,MATCH('Data Manipulation'!D46,'Raw Data'!$D:$D,0)-1,MATCH('Data Manipulation'!$F$9,'Raw Data'!$4:$4,0)-1)</f>
        <v>1370.2</v>
      </c>
      <c r="G46" s="79">
        <f ca="1">OFFSET('Raw Data'!$A$1,MATCH('Data Manipulation'!D46,'Raw Data'!$D:$D,0)-1,MATCH('Data Manipulation'!$G$9,'Raw Data'!$4:$4,0)-1)</f>
        <v>1441.8000000000002</v>
      </c>
      <c r="H46" s="80">
        <f t="shared" ca="1" si="21"/>
        <v>-4.9660147038424279E-2</v>
      </c>
    </row>
    <row r="47" spans="1:8" x14ac:dyDescent="0.2">
      <c r="A47" s="72" t="s">
        <v>203</v>
      </c>
      <c r="B47" s="72" t="s">
        <v>169</v>
      </c>
      <c r="C47" s="73" t="s">
        <v>211</v>
      </c>
      <c r="D47" s="122" t="str">
        <f t="shared" si="18"/>
        <v>UKDisplayAddToCart</v>
      </c>
      <c r="E47" s="74"/>
      <c r="F47" s="79">
        <f ca="1">OFFSET('Raw Data'!$A$1,MATCH('Data Manipulation'!D47,'Raw Data'!$D:$D,0)-1,MATCH('Data Manipulation'!$F$9,'Raw Data'!$4:$4,0)-1)</f>
        <v>726.5</v>
      </c>
      <c r="G47" s="79">
        <f ca="1">OFFSET('Raw Data'!$A$1,MATCH('Data Manipulation'!D47,'Raw Data'!$D:$D,0)-1,MATCH('Data Manipulation'!$G$9,'Raw Data'!$4:$4,0)-1)</f>
        <v>703.40000000000009</v>
      </c>
      <c r="H47" s="80">
        <f t="shared" ca="1" si="21"/>
        <v>3.2840489053170184E-2</v>
      </c>
    </row>
    <row r="48" spans="1:8" x14ac:dyDescent="0.2">
      <c r="A48" s="72" t="s">
        <v>203</v>
      </c>
      <c r="B48" s="72" t="s">
        <v>169</v>
      </c>
      <c r="C48" s="73" t="s">
        <v>261</v>
      </c>
      <c r="D48" s="122" t="str">
        <f t="shared" si="18"/>
        <v>UKDisplayStep1</v>
      </c>
      <c r="E48" s="74"/>
      <c r="F48" s="79">
        <f ca="1">OFFSET('Raw Data'!$A$1,MATCH('Data Manipulation'!D48,'Raw Data'!$D:$D,0)-1,MATCH('Data Manipulation'!$F$9,'Raw Data'!$4:$4,0)-1)</f>
        <v>1088</v>
      </c>
      <c r="G48" s="79">
        <f ca="1">OFFSET('Raw Data'!$A$1,MATCH('Data Manipulation'!D48,'Raw Data'!$D:$D,0)-1,MATCH('Data Manipulation'!$G$9,'Raw Data'!$4:$4,0)-1)</f>
        <v>1068</v>
      </c>
      <c r="H48" s="80">
        <f t="shared" ca="1" si="21"/>
        <v>1.8726591760299626E-2</v>
      </c>
    </row>
    <row r="49" spans="1:8" x14ac:dyDescent="0.2">
      <c r="A49" s="72" t="s">
        <v>203</v>
      </c>
      <c r="B49" s="72" t="s">
        <v>169</v>
      </c>
      <c r="C49" s="73" t="s">
        <v>13</v>
      </c>
      <c r="D49" s="122" t="str">
        <f t="shared" si="18"/>
        <v>UKDisplayOrder</v>
      </c>
      <c r="E49" s="74"/>
      <c r="F49" s="79">
        <f ca="1">OFFSET('Raw Data'!$A$1,MATCH('Data Manipulation'!D49,'Raw Data'!$D:$D,0)-1,MATCH('Data Manipulation'!$F$9,'Raw Data'!$4:$4,0)-1)</f>
        <v>450.40000000000003</v>
      </c>
      <c r="G49" s="79">
        <f ca="1">OFFSET('Raw Data'!$A$1,MATCH('Data Manipulation'!D49,'Raw Data'!$D:$D,0)-1,MATCH('Data Manipulation'!$G$9,'Raw Data'!$4:$4,0)-1)</f>
        <v>458.3</v>
      </c>
      <c r="H49" s="80">
        <f t="shared" ca="1" si="21"/>
        <v>-1.7237617281256768E-2</v>
      </c>
    </row>
    <row r="50" spans="1:8" x14ac:dyDescent="0.2">
      <c r="B50"/>
    </row>
    <row r="51" spans="1:8" x14ac:dyDescent="0.2">
      <c r="A51" s="72" t="s">
        <v>203</v>
      </c>
      <c r="B51" s="72" t="s">
        <v>170</v>
      </c>
      <c r="C51" s="73" t="s">
        <v>11</v>
      </c>
      <c r="D51" s="122" t="str">
        <f t="shared" si="18"/>
        <v>UKAffiliatesSessions</v>
      </c>
      <c r="E51" s="74"/>
      <c r="F51" s="79">
        <f ca="1">OFFSET('Raw Data'!$A$1,MATCH('Data Manipulation'!D51,'Raw Data'!$D:$D,0)-1,MATCH('Data Manipulation'!$F$9,'Raw Data'!$4:$4,0)-1)</f>
        <v>8900.25</v>
      </c>
      <c r="G51" s="79">
        <f ca="1">OFFSET('Raw Data'!$A$1,MATCH('Data Manipulation'!D51,'Raw Data'!$D:$D,0)-1,MATCH('Data Manipulation'!$G$9,'Raw Data'!$4:$4,0)-1)</f>
        <v>10831.75</v>
      </c>
      <c r="H51" s="80">
        <f t="shared" ref="H51:H56" ca="1" si="22">(F51-G51)/G51</f>
        <v>-0.17831836960786576</v>
      </c>
    </row>
    <row r="52" spans="1:8" x14ac:dyDescent="0.2">
      <c r="A52" s="72" t="s">
        <v>203</v>
      </c>
      <c r="B52" s="72" t="s">
        <v>170</v>
      </c>
      <c r="C52" s="73" t="s">
        <v>209</v>
      </c>
      <c r="D52" s="122" t="str">
        <f t="shared" si="18"/>
        <v>UKAffiliatesCategoryView</v>
      </c>
      <c r="E52" s="74"/>
      <c r="F52" s="79">
        <f ca="1">OFFSET('Raw Data'!$A$1,MATCH('Data Manipulation'!D52,'Raw Data'!$D:$D,0)-1,MATCH('Data Manipulation'!$F$9,'Raw Data'!$4:$4,0)-1)</f>
        <v>4833.5</v>
      </c>
      <c r="G52" s="79">
        <f ca="1">OFFSET('Raw Data'!$A$1,MATCH('Data Manipulation'!D52,'Raw Data'!$D:$D,0)-1,MATCH('Data Manipulation'!$G$9,'Raw Data'!$4:$4,0)-1)</f>
        <v>5100.75</v>
      </c>
      <c r="H52" s="80">
        <f t="shared" ca="1" si="22"/>
        <v>-5.2394255746703915E-2</v>
      </c>
    </row>
    <row r="53" spans="1:8" x14ac:dyDescent="0.2">
      <c r="A53" s="72" t="s">
        <v>203</v>
      </c>
      <c r="B53" s="72" t="s">
        <v>170</v>
      </c>
      <c r="C53" s="73" t="s">
        <v>210</v>
      </c>
      <c r="D53" s="122" t="str">
        <f t="shared" si="18"/>
        <v>UKAffiliatesProductView</v>
      </c>
      <c r="E53" s="74"/>
      <c r="F53" s="79">
        <f ca="1">OFFSET('Raw Data'!$A$1,MATCH('Data Manipulation'!D53,'Raw Data'!$D:$D,0)-1,MATCH('Data Manipulation'!$F$9,'Raw Data'!$4:$4,0)-1)</f>
        <v>3425.5</v>
      </c>
      <c r="G53" s="79">
        <f ca="1">OFFSET('Raw Data'!$A$1,MATCH('Data Manipulation'!D53,'Raw Data'!$D:$D,0)-1,MATCH('Data Manipulation'!$G$9,'Raw Data'!$4:$4,0)-1)</f>
        <v>3604.5</v>
      </c>
      <c r="H53" s="80">
        <f t="shared" ca="1" si="22"/>
        <v>-4.9660147038424189E-2</v>
      </c>
    </row>
    <row r="54" spans="1:8" x14ac:dyDescent="0.2">
      <c r="A54" s="72" t="s">
        <v>203</v>
      </c>
      <c r="B54" s="72" t="s">
        <v>170</v>
      </c>
      <c r="C54" s="73" t="s">
        <v>211</v>
      </c>
      <c r="D54" s="122" t="str">
        <f t="shared" si="18"/>
        <v>UKAffiliatesAddToCart</v>
      </c>
      <c r="E54" s="74"/>
      <c r="F54" s="79">
        <f ca="1">OFFSET('Raw Data'!$A$1,MATCH('Data Manipulation'!D54,'Raw Data'!$D:$D,0)-1,MATCH('Data Manipulation'!$F$9,'Raw Data'!$4:$4,0)-1)</f>
        <v>1816.25</v>
      </c>
      <c r="G54" s="79">
        <f ca="1">OFFSET('Raw Data'!$A$1,MATCH('Data Manipulation'!D54,'Raw Data'!$D:$D,0)-1,MATCH('Data Manipulation'!$G$9,'Raw Data'!$4:$4,0)-1)</f>
        <v>1758.5</v>
      </c>
      <c r="H54" s="80">
        <f t="shared" ca="1" si="22"/>
        <v>3.2840489053170316E-2</v>
      </c>
    </row>
    <row r="55" spans="1:8" x14ac:dyDescent="0.2">
      <c r="A55" s="72" t="s">
        <v>203</v>
      </c>
      <c r="B55" s="72" t="s">
        <v>170</v>
      </c>
      <c r="C55" s="73" t="s">
        <v>261</v>
      </c>
      <c r="D55" s="122" t="str">
        <f t="shared" si="18"/>
        <v>UKAffiliatesStep1</v>
      </c>
      <c r="E55" s="74"/>
      <c r="F55" s="79">
        <f ca="1">OFFSET('Raw Data'!$A$1,MATCH('Data Manipulation'!D55,'Raw Data'!$D:$D,0)-1,MATCH('Data Manipulation'!$F$9,'Raw Data'!$4:$4,0)-1)</f>
        <v>1128</v>
      </c>
      <c r="G55" s="79">
        <f ca="1">OFFSET('Raw Data'!$A$1,MATCH('Data Manipulation'!D55,'Raw Data'!$D:$D,0)-1,MATCH('Data Manipulation'!$G$9,'Raw Data'!$4:$4,0)-1)</f>
        <v>1016</v>
      </c>
      <c r="H55" s="80">
        <f t="shared" ca="1" si="22"/>
        <v>0.11023622047244094</v>
      </c>
    </row>
    <row r="56" spans="1:8" x14ac:dyDescent="0.2">
      <c r="A56" s="72" t="s">
        <v>203</v>
      </c>
      <c r="B56" s="72" t="s">
        <v>170</v>
      </c>
      <c r="C56" s="73" t="s">
        <v>13</v>
      </c>
      <c r="D56" s="122" t="str">
        <f t="shared" si="18"/>
        <v>UKAffiliatesOrder</v>
      </c>
      <c r="E56" s="74"/>
      <c r="F56" s="79">
        <f ca="1">OFFSET('Raw Data'!$A$1,MATCH('Data Manipulation'!D56,'Raw Data'!$D:$D,0)-1,MATCH('Data Manipulation'!$F$9,'Raw Data'!$4:$4,0)-1)</f>
        <v>1126</v>
      </c>
      <c r="G56" s="79">
        <f ca="1">OFFSET('Raw Data'!$A$1,MATCH('Data Manipulation'!D56,'Raw Data'!$D:$D,0)-1,MATCH('Data Manipulation'!$G$9,'Raw Data'!$4:$4,0)-1)</f>
        <v>1145.75</v>
      </c>
      <c r="H56" s="80">
        <f t="shared" ca="1" si="22"/>
        <v>-1.723761728125682E-2</v>
      </c>
    </row>
    <row r="57" spans="1:8" x14ac:dyDescent="0.2">
      <c r="B57"/>
    </row>
    <row r="58" spans="1:8" x14ac:dyDescent="0.2">
      <c r="A58" s="72" t="s">
        <v>203</v>
      </c>
      <c r="B58" s="72" t="s">
        <v>171</v>
      </c>
      <c r="C58" s="73" t="s">
        <v>11</v>
      </c>
      <c r="D58" s="122" t="str">
        <f t="shared" si="18"/>
        <v>UKBrandingSessions</v>
      </c>
      <c r="E58" s="74"/>
      <c r="F58" s="79">
        <f ca="1">OFFSET('Raw Data'!$A$1,MATCH('Data Manipulation'!D58,'Raw Data'!$D:$D,0)-1,MATCH('Data Manipulation'!$F$9,'Raw Data'!$4:$4,0)-1)</f>
        <v>1780.0500000000002</v>
      </c>
      <c r="G58" s="79">
        <f ca="1">OFFSET('Raw Data'!$A$1,MATCH('Data Manipulation'!D58,'Raw Data'!$D:$D,0)-1,MATCH('Data Manipulation'!$G$9,'Raw Data'!$4:$4,0)-1)</f>
        <v>2166.35</v>
      </c>
      <c r="H58" s="80">
        <f t="shared" ref="H58:H63" ca="1" si="23">(F58-G58)/G58</f>
        <v>-0.17831836960786565</v>
      </c>
    </row>
    <row r="59" spans="1:8" x14ac:dyDescent="0.2">
      <c r="A59" s="72" t="s">
        <v>203</v>
      </c>
      <c r="B59" s="72" t="s">
        <v>171</v>
      </c>
      <c r="C59" s="73" t="s">
        <v>209</v>
      </c>
      <c r="D59" s="122" t="str">
        <f t="shared" si="18"/>
        <v>UKBrandingCategoryView</v>
      </c>
      <c r="E59" s="74"/>
      <c r="F59" s="79">
        <f ca="1">OFFSET('Raw Data'!$A$1,MATCH('Data Manipulation'!D59,'Raw Data'!$D:$D,0)-1,MATCH('Data Manipulation'!$F$9,'Raw Data'!$4:$4,0)-1)</f>
        <v>966.7</v>
      </c>
      <c r="G59" s="79">
        <f ca="1">OFFSET('Raw Data'!$A$1,MATCH('Data Manipulation'!D59,'Raw Data'!$D:$D,0)-1,MATCH('Data Manipulation'!$G$9,'Raw Data'!$4:$4,0)-1)</f>
        <v>1020.1500000000001</v>
      </c>
      <c r="H59" s="80">
        <f t="shared" ca="1" si="23"/>
        <v>-5.2394255746703956E-2</v>
      </c>
    </row>
    <row r="60" spans="1:8" x14ac:dyDescent="0.2">
      <c r="A60" s="72" t="s">
        <v>203</v>
      </c>
      <c r="B60" s="72" t="s">
        <v>171</v>
      </c>
      <c r="C60" s="73" t="s">
        <v>210</v>
      </c>
      <c r="D60" s="122" t="str">
        <f t="shared" si="18"/>
        <v>UKBrandingProductView</v>
      </c>
      <c r="E60" s="74"/>
      <c r="F60" s="79">
        <f ca="1">OFFSET('Raw Data'!$A$1,MATCH('Data Manipulation'!D60,'Raw Data'!$D:$D,0)-1,MATCH('Data Manipulation'!$F$9,'Raw Data'!$4:$4,0)-1)</f>
        <v>685.1</v>
      </c>
      <c r="G60" s="79">
        <f ca="1">OFFSET('Raw Data'!$A$1,MATCH('Data Manipulation'!D60,'Raw Data'!$D:$D,0)-1,MATCH('Data Manipulation'!$G$9,'Raw Data'!$4:$4,0)-1)</f>
        <v>720.90000000000009</v>
      </c>
      <c r="H60" s="80">
        <f t="shared" ca="1" si="23"/>
        <v>-4.9660147038424279E-2</v>
      </c>
    </row>
    <row r="61" spans="1:8" x14ac:dyDescent="0.2">
      <c r="A61" s="72" t="s">
        <v>203</v>
      </c>
      <c r="B61" s="72" t="s">
        <v>171</v>
      </c>
      <c r="C61" s="73" t="s">
        <v>211</v>
      </c>
      <c r="D61" s="122" t="str">
        <f t="shared" si="18"/>
        <v>UKBrandingAddToCart</v>
      </c>
      <c r="E61" s="74"/>
      <c r="F61" s="79">
        <f ca="1">OFFSET('Raw Data'!$A$1,MATCH('Data Manipulation'!D61,'Raw Data'!$D:$D,0)-1,MATCH('Data Manipulation'!$F$9,'Raw Data'!$4:$4,0)-1)</f>
        <v>363.25</v>
      </c>
      <c r="G61" s="79">
        <f ca="1">OFFSET('Raw Data'!$A$1,MATCH('Data Manipulation'!D61,'Raw Data'!$D:$D,0)-1,MATCH('Data Manipulation'!$G$9,'Raw Data'!$4:$4,0)-1)</f>
        <v>351.70000000000005</v>
      </c>
      <c r="H61" s="80">
        <f t="shared" ca="1" si="23"/>
        <v>3.2840489053170184E-2</v>
      </c>
    </row>
    <row r="62" spans="1:8" x14ac:dyDescent="0.2">
      <c r="A62" s="72" t="s">
        <v>203</v>
      </c>
      <c r="B62" s="72" t="s">
        <v>171</v>
      </c>
      <c r="C62" s="73" t="s">
        <v>261</v>
      </c>
      <c r="D62" s="122" t="str">
        <f t="shared" si="18"/>
        <v>UKBrandingStep1</v>
      </c>
      <c r="E62" s="74"/>
      <c r="F62" s="79">
        <f ca="1">OFFSET('Raw Data'!$A$1,MATCH('Data Manipulation'!D62,'Raw Data'!$D:$D,0)-1,MATCH('Data Manipulation'!$F$9,'Raw Data'!$4:$4,0)-1)</f>
        <v>1037</v>
      </c>
      <c r="G62" s="79">
        <f ca="1">OFFSET('Raw Data'!$A$1,MATCH('Data Manipulation'!D62,'Raw Data'!$D:$D,0)-1,MATCH('Data Manipulation'!$G$9,'Raw Data'!$4:$4,0)-1)</f>
        <v>1136</v>
      </c>
      <c r="H62" s="80">
        <f t="shared" ca="1" si="23"/>
        <v>-8.7147887323943657E-2</v>
      </c>
    </row>
    <row r="63" spans="1:8" x14ac:dyDescent="0.2">
      <c r="A63" s="72" t="s">
        <v>203</v>
      </c>
      <c r="B63" s="72" t="s">
        <v>171</v>
      </c>
      <c r="C63" s="73" t="s">
        <v>13</v>
      </c>
      <c r="D63" s="122" t="str">
        <f t="shared" si="18"/>
        <v>UKBrandingOrder</v>
      </c>
      <c r="E63" s="74"/>
      <c r="F63" s="79">
        <f ca="1">OFFSET('Raw Data'!$A$1,MATCH('Data Manipulation'!D63,'Raw Data'!$D:$D,0)-1,MATCH('Data Manipulation'!$F$9,'Raw Data'!$4:$4,0)-1)</f>
        <v>225.20000000000002</v>
      </c>
      <c r="G63" s="79">
        <f ca="1">OFFSET('Raw Data'!$A$1,MATCH('Data Manipulation'!D63,'Raw Data'!$D:$D,0)-1,MATCH('Data Manipulation'!$G$9,'Raw Data'!$4:$4,0)-1)</f>
        <v>229.15</v>
      </c>
      <c r="H63" s="80">
        <f t="shared" ca="1" si="23"/>
        <v>-1.7237617281256768E-2</v>
      </c>
    </row>
    <row r="64" spans="1:8" x14ac:dyDescent="0.2">
      <c r="B64"/>
    </row>
    <row r="65" spans="1:8" x14ac:dyDescent="0.2">
      <c r="A65" s="72" t="s">
        <v>203</v>
      </c>
      <c r="B65" s="72" t="s">
        <v>172</v>
      </c>
      <c r="C65" s="73" t="s">
        <v>11</v>
      </c>
      <c r="D65" s="122" t="str">
        <f t="shared" si="18"/>
        <v>UKeMailSessions</v>
      </c>
      <c r="E65" s="74"/>
      <c r="F65" s="79">
        <f ca="1">OFFSET('Raw Data'!$A$1,MATCH('Data Manipulation'!D65,'Raw Data'!$D:$D,0)-1,MATCH('Data Manipulation'!$F$9,'Raw Data'!$4:$4,0)-1)</f>
        <v>3560.1000000000004</v>
      </c>
      <c r="G65" s="79">
        <f ca="1">OFFSET('Raw Data'!$A$1,MATCH('Data Manipulation'!D65,'Raw Data'!$D:$D,0)-1,MATCH('Data Manipulation'!$G$9,'Raw Data'!$4:$4,0)-1)</f>
        <v>4332.7</v>
      </c>
      <c r="H65" s="80">
        <f t="shared" ref="H65:H70" ca="1" si="24">(F65-G65)/G65</f>
        <v>-0.17831836960786565</v>
      </c>
    </row>
    <row r="66" spans="1:8" x14ac:dyDescent="0.2">
      <c r="A66" s="72" t="s">
        <v>203</v>
      </c>
      <c r="B66" s="72" t="s">
        <v>172</v>
      </c>
      <c r="C66" s="73" t="s">
        <v>209</v>
      </c>
      <c r="D66" s="122" t="str">
        <f t="shared" si="18"/>
        <v>UKeMailCategoryView</v>
      </c>
      <c r="E66" s="74"/>
      <c r="F66" s="79">
        <f ca="1">OFFSET('Raw Data'!$A$1,MATCH('Data Manipulation'!D66,'Raw Data'!$D:$D,0)-1,MATCH('Data Manipulation'!$F$9,'Raw Data'!$4:$4,0)-1)</f>
        <v>1933.4</v>
      </c>
      <c r="G66" s="79">
        <f ca="1">OFFSET('Raw Data'!$A$1,MATCH('Data Manipulation'!D66,'Raw Data'!$D:$D,0)-1,MATCH('Data Manipulation'!$G$9,'Raw Data'!$4:$4,0)-1)</f>
        <v>2040.3000000000002</v>
      </c>
      <c r="H66" s="80">
        <f t="shared" ca="1" si="24"/>
        <v>-5.2394255746703956E-2</v>
      </c>
    </row>
    <row r="67" spans="1:8" x14ac:dyDescent="0.2">
      <c r="A67" s="72" t="s">
        <v>203</v>
      </c>
      <c r="B67" s="72" t="s">
        <v>172</v>
      </c>
      <c r="C67" s="73" t="s">
        <v>210</v>
      </c>
      <c r="D67" s="122" t="str">
        <f t="shared" si="18"/>
        <v>UKeMailProductView</v>
      </c>
      <c r="E67" s="74"/>
      <c r="F67" s="79">
        <f ca="1">OFFSET('Raw Data'!$A$1,MATCH('Data Manipulation'!D67,'Raw Data'!$D:$D,0)-1,MATCH('Data Manipulation'!$F$9,'Raw Data'!$4:$4,0)-1)</f>
        <v>1370.2</v>
      </c>
      <c r="G67" s="79">
        <f ca="1">OFFSET('Raw Data'!$A$1,MATCH('Data Manipulation'!D67,'Raw Data'!$D:$D,0)-1,MATCH('Data Manipulation'!$G$9,'Raw Data'!$4:$4,0)-1)</f>
        <v>1441.8000000000002</v>
      </c>
      <c r="H67" s="80">
        <f t="shared" ca="1" si="24"/>
        <v>-4.9660147038424279E-2</v>
      </c>
    </row>
    <row r="68" spans="1:8" x14ac:dyDescent="0.2">
      <c r="A68" s="72" t="s">
        <v>203</v>
      </c>
      <c r="B68" s="72" t="s">
        <v>172</v>
      </c>
      <c r="C68" s="73" t="s">
        <v>211</v>
      </c>
      <c r="D68" s="122" t="str">
        <f t="shared" si="18"/>
        <v>UKeMailAddToCart</v>
      </c>
      <c r="E68" s="74"/>
      <c r="F68" s="79">
        <f ca="1">OFFSET('Raw Data'!$A$1,MATCH('Data Manipulation'!D68,'Raw Data'!$D:$D,0)-1,MATCH('Data Manipulation'!$F$9,'Raw Data'!$4:$4,0)-1)</f>
        <v>726.5</v>
      </c>
      <c r="G68" s="79">
        <f ca="1">OFFSET('Raw Data'!$A$1,MATCH('Data Manipulation'!D68,'Raw Data'!$D:$D,0)-1,MATCH('Data Manipulation'!$G$9,'Raw Data'!$4:$4,0)-1)</f>
        <v>703.40000000000009</v>
      </c>
      <c r="H68" s="80">
        <f t="shared" ca="1" si="24"/>
        <v>3.2840489053170184E-2</v>
      </c>
    </row>
    <row r="69" spans="1:8" x14ac:dyDescent="0.2">
      <c r="A69" s="72" t="s">
        <v>203</v>
      </c>
      <c r="B69" s="72" t="s">
        <v>172</v>
      </c>
      <c r="C69" s="73" t="s">
        <v>261</v>
      </c>
      <c r="D69" s="122" t="str">
        <f t="shared" si="18"/>
        <v>UKeMailStep1</v>
      </c>
      <c r="E69" s="74"/>
      <c r="F69" s="79">
        <f ca="1">OFFSET('Raw Data'!$A$1,MATCH('Data Manipulation'!D69,'Raw Data'!$D:$D,0)-1,MATCH('Data Manipulation'!$F$9,'Raw Data'!$4:$4,0)-1)</f>
        <v>1047</v>
      </c>
      <c r="G69" s="79">
        <f ca="1">OFFSET('Raw Data'!$A$1,MATCH('Data Manipulation'!D69,'Raw Data'!$D:$D,0)-1,MATCH('Data Manipulation'!$G$9,'Raw Data'!$4:$4,0)-1)</f>
        <v>1110</v>
      </c>
      <c r="H69" s="80">
        <f t="shared" ca="1" si="24"/>
        <v>-5.675675675675676E-2</v>
      </c>
    </row>
    <row r="70" spans="1:8" x14ac:dyDescent="0.2">
      <c r="A70" s="72" t="s">
        <v>203</v>
      </c>
      <c r="B70" s="72" t="s">
        <v>172</v>
      </c>
      <c r="C70" s="73" t="s">
        <v>13</v>
      </c>
      <c r="D70" s="122" t="str">
        <f t="shared" si="18"/>
        <v>UKeMailOrder</v>
      </c>
      <c r="E70" s="74"/>
      <c r="F70" s="79">
        <f ca="1">OFFSET('Raw Data'!$A$1,MATCH('Data Manipulation'!D70,'Raw Data'!$D:$D,0)-1,MATCH('Data Manipulation'!$F$9,'Raw Data'!$4:$4,0)-1)</f>
        <v>450.40000000000003</v>
      </c>
      <c r="G70" s="79">
        <f ca="1">OFFSET('Raw Data'!$A$1,MATCH('Data Manipulation'!D70,'Raw Data'!$D:$D,0)-1,MATCH('Data Manipulation'!$G$9,'Raw Data'!$4:$4,0)-1)</f>
        <v>458.3</v>
      </c>
      <c r="H70" s="80">
        <f t="shared" ca="1" si="24"/>
        <v>-1.7237617281256768E-2</v>
      </c>
    </row>
    <row r="71" spans="1:8" x14ac:dyDescent="0.2">
      <c r="B71"/>
    </row>
    <row r="72" spans="1:8" x14ac:dyDescent="0.2">
      <c r="A72" s="72" t="s">
        <v>203</v>
      </c>
      <c r="B72" s="72" t="s">
        <v>213</v>
      </c>
      <c r="C72" s="73" t="s">
        <v>11</v>
      </c>
      <c r="D72" s="122" t="str">
        <f t="shared" si="18"/>
        <v>UKSocialMediaSessions</v>
      </c>
      <c r="E72" s="74"/>
      <c r="F72" s="79">
        <f ca="1">OFFSET('Raw Data'!$A$1,MATCH('Data Manipulation'!D72,'Raw Data'!$D:$D,0)-1,MATCH('Data Manipulation'!$F$9,'Raw Data'!$4:$4,0)-1)</f>
        <v>5340.15</v>
      </c>
      <c r="G72" s="79">
        <f ca="1">OFFSET('Raw Data'!$A$1,MATCH('Data Manipulation'!D72,'Raw Data'!$D:$D,0)-1,MATCH('Data Manipulation'!$G$9,'Raw Data'!$4:$4,0)-1)</f>
        <v>6499.05</v>
      </c>
      <c r="H72" s="80">
        <f t="shared" ref="H72:H77" ca="1" si="25">(F72-G72)/G72</f>
        <v>-0.17831836960786585</v>
      </c>
    </row>
    <row r="73" spans="1:8" x14ac:dyDescent="0.2">
      <c r="A73" s="72" t="s">
        <v>203</v>
      </c>
      <c r="B73" s="72" t="s">
        <v>213</v>
      </c>
      <c r="C73" s="73" t="s">
        <v>209</v>
      </c>
      <c r="D73" s="122" t="str">
        <f t="shared" si="18"/>
        <v>UKSocialMediaCategoryView</v>
      </c>
      <c r="E73" s="74"/>
      <c r="F73" s="79">
        <f ca="1">OFFSET('Raw Data'!$A$1,MATCH('Data Manipulation'!D73,'Raw Data'!$D:$D,0)-1,MATCH('Data Manipulation'!$F$9,'Raw Data'!$4:$4,0)-1)</f>
        <v>2900.1</v>
      </c>
      <c r="G73" s="79">
        <f ca="1">OFFSET('Raw Data'!$A$1,MATCH('Data Manipulation'!D73,'Raw Data'!$D:$D,0)-1,MATCH('Data Manipulation'!$G$9,'Raw Data'!$4:$4,0)-1)</f>
        <v>3060.45</v>
      </c>
      <c r="H73" s="80">
        <f t="shared" ca="1" si="25"/>
        <v>-5.2394255746703887E-2</v>
      </c>
    </row>
    <row r="74" spans="1:8" x14ac:dyDescent="0.2">
      <c r="A74" s="72" t="s">
        <v>203</v>
      </c>
      <c r="B74" s="72" t="s">
        <v>213</v>
      </c>
      <c r="C74" s="73" t="s">
        <v>210</v>
      </c>
      <c r="D74" s="122" t="str">
        <f t="shared" si="18"/>
        <v>UKSocialMediaProductView</v>
      </c>
      <c r="E74" s="74"/>
      <c r="F74" s="79">
        <f ca="1">OFFSET('Raw Data'!$A$1,MATCH('Data Manipulation'!D74,'Raw Data'!$D:$D,0)-1,MATCH('Data Manipulation'!$F$9,'Raw Data'!$4:$4,0)-1)</f>
        <v>2055.2999999999997</v>
      </c>
      <c r="G74" s="79">
        <f ca="1">OFFSET('Raw Data'!$A$1,MATCH('Data Manipulation'!D74,'Raw Data'!$D:$D,0)-1,MATCH('Data Manipulation'!$G$9,'Raw Data'!$4:$4,0)-1)</f>
        <v>2162.6999999999998</v>
      </c>
      <c r="H74" s="80">
        <f t="shared" ca="1" si="25"/>
        <v>-4.9660147038424238E-2</v>
      </c>
    </row>
    <row r="75" spans="1:8" x14ac:dyDescent="0.2">
      <c r="A75" s="72" t="s">
        <v>203</v>
      </c>
      <c r="B75" s="72" t="s">
        <v>213</v>
      </c>
      <c r="C75" s="73" t="s">
        <v>211</v>
      </c>
      <c r="D75" s="122" t="str">
        <f t="shared" si="18"/>
        <v>UKSocialMediaAddToCart</v>
      </c>
      <c r="E75" s="74"/>
      <c r="F75" s="79">
        <f ca="1">OFFSET('Raw Data'!$A$1,MATCH('Data Manipulation'!D75,'Raw Data'!$D:$D,0)-1,MATCH('Data Manipulation'!$F$9,'Raw Data'!$4:$4,0)-1)</f>
        <v>1089.75</v>
      </c>
      <c r="G75" s="79">
        <f ca="1">OFFSET('Raw Data'!$A$1,MATCH('Data Manipulation'!D75,'Raw Data'!$D:$D,0)-1,MATCH('Data Manipulation'!$G$9,'Raw Data'!$4:$4,0)-1)</f>
        <v>1055.0999999999999</v>
      </c>
      <c r="H75" s="80">
        <f t="shared" ca="1" si="25"/>
        <v>3.2840489053170406E-2</v>
      </c>
    </row>
    <row r="76" spans="1:8" x14ac:dyDescent="0.2">
      <c r="A76" s="72" t="s">
        <v>203</v>
      </c>
      <c r="B76" s="72" t="s">
        <v>213</v>
      </c>
      <c r="C76" s="73" t="s">
        <v>261</v>
      </c>
      <c r="D76" s="122" t="str">
        <f t="shared" si="18"/>
        <v>UKSocialMediaStep1</v>
      </c>
      <c r="E76" s="74"/>
      <c r="F76" s="79">
        <f ca="1">OFFSET('Raw Data'!$A$1,MATCH('Data Manipulation'!D76,'Raw Data'!$D:$D,0)-1,MATCH('Data Manipulation'!$F$9,'Raw Data'!$4:$4,0)-1)</f>
        <v>1131</v>
      </c>
      <c r="G76" s="79">
        <f ca="1">OFFSET('Raw Data'!$A$1,MATCH('Data Manipulation'!D76,'Raw Data'!$D:$D,0)-1,MATCH('Data Manipulation'!$G$9,'Raw Data'!$4:$4,0)-1)</f>
        <v>1106</v>
      </c>
      <c r="H76" s="80">
        <f t="shared" ca="1" si="25"/>
        <v>2.2603978300180832E-2</v>
      </c>
    </row>
    <row r="77" spans="1:8" x14ac:dyDescent="0.2">
      <c r="A77" s="72" t="s">
        <v>203</v>
      </c>
      <c r="B77" s="72" t="s">
        <v>213</v>
      </c>
      <c r="C77" s="73" t="s">
        <v>13</v>
      </c>
      <c r="D77" s="122" t="str">
        <f t="shared" si="18"/>
        <v>UKSocialMediaOrder</v>
      </c>
      <c r="E77" s="74"/>
      <c r="F77" s="79">
        <f ca="1">OFFSET('Raw Data'!$A$1,MATCH('Data Manipulation'!D77,'Raw Data'!$D:$D,0)-1,MATCH('Data Manipulation'!$F$9,'Raw Data'!$4:$4,0)-1)</f>
        <v>675.6</v>
      </c>
      <c r="G77" s="79">
        <f ca="1">OFFSET('Raw Data'!$A$1,MATCH('Data Manipulation'!D77,'Raw Data'!$D:$D,0)-1,MATCH('Data Manipulation'!$G$9,'Raw Data'!$4:$4,0)-1)</f>
        <v>687.44999999999993</v>
      </c>
      <c r="H77" s="80">
        <f t="shared" ca="1" si="25"/>
        <v>-1.7237617281256688E-2</v>
      </c>
    </row>
    <row r="78" spans="1:8" x14ac:dyDescent="0.2">
      <c r="B78"/>
    </row>
    <row r="79" spans="1:8" x14ac:dyDescent="0.2">
      <c r="A79" s="72" t="s">
        <v>203</v>
      </c>
      <c r="B79" s="72" t="s">
        <v>174</v>
      </c>
      <c r="C79" s="73" t="s">
        <v>11</v>
      </c>
      <c r="D79" s="122" t="str">
        <f t="shared" si="18"/>
        <v>UKSEOSessions</v>
      </c>
      <c r="E79" s="74"/>
      <c r="F79" s="79">
        <f ca="1">OFFSET('Raw Data'!$A$1,MATCH('Data Manipulation'!D79,'Raw Data'!$D:$D,0)-1,MATCH('Data Manipulation'!$F$9,'Raw Data'!$4:$4,0)-1)</f>
        <v>3560.1000000000004</v>
      </c>
      <c r="G79" s="79">
        <f ca="1">OFFSET('Raw Data'!$A$1,MATCH('Data Manipulation'!D79,'Raw Data'!$D:$D,0)-1,MATCH('Data Manipulation'!$G$9,'Raw Data'!$4:$4,0)-1)</f>
        <v>4332.7</v>
      </c>
      <c r="H79" s="80">
        <f t="shared" ref="H79:H84" ca="1" si="26">(F79-G79)/G79</f>
        <v>-0.17831836960786565</v>
      </c>
    </row>
    <row r="80" spans="1:8" x14ac:dyDescent="0.2">
      <c r="A80" s="72" t="s">
        <v>203</v>
      </c>
      <c r="B80" s="72" t="s">
        <v>174</v>
      </c>
      <c r="C80" s="73" t="s">
        <v>209</v>
      </c>
      <c r="D80" s="122" t="str">
        <f t="shared" si="18"/>
        <v>UKSEOCategoryView</v>
      </c>
      <c r="E80" s="74"/>
      <c r="F80" s="79">
        <f ca="1">OFFSET('Raw Data'!$A$1,MATCH('Data Manipulation'!D80,'Raw Data'!$D:$D,0)-1,MATCH('Data Manipulation'!$F$9,'Raw Data'!$4:$4,0)-1)</f>
        <v>1933.4</v>
      </c>
      <c r="G80" s="79">
        <f ca="1">OFFSET('Raw Data'!$A$1,MATCH('Data Manipulation'!D80,'Raw Data'!$D:$D,0)-1,MATCH('Data Manipulation'!$G$9,'Raw Data'!$4:$4,0)-1)</f>
        <v>2040.3000000000002</v>
      </c>
      <c r="H80" s="80">
        <f t="shared" ca="1" si="26"/>
        <v>-5.2394255746703956E-2</v>
      </c>
    </row>
    <row r="81" spans="1:8" x14ac:dyDescent="0.2">
      <c r="A81" s="72" t="s">
        <v>203</v>
      </c>
      <c r="B81" s="72" t="s">
        <v>174</v>
      </c>
      <c r="C81" s="73" t="s">
        <v>210</v>
      </c>
      <c r="D81" s="122" t="str">
        <f t="shared" si="18"/>
        <v>UKSEOProductView</v>
      </c>
      <c r="E81" s="74"/>
      <c r="F81" s="79">
        <f ca="1">OFFSET('Raw Data'!$A$1,MATCH('Data Manipulation'!D81,'Raw Data'!$D:$D,0)-1,MATCH('Data Manipulation'!$F$9,'Raw Data'!$4:$4,0)-1)</f>
        <v>1370.2</v>
      </c>
      <c r="G81" s="79">
        <f ca="1">OFFSET('Raw Data'!$A$1,MATCH('Data Manipulation'!D81,'Raw Data'!$D:$D,0)-1,MATCH('Data Manipulation'!$G$9,'Raw Data'!$4:$4,0)-1)</f>
        <v>1441.8000000000002</v>
      </c>
      <c r="H81" s="80">
        <f t="shared" ca="1" si="26"/>
        <v>-4.9660147038424279E-2</v>
      </c>
    </row>
    <row r="82" spans="1:8" x14ac:dyDescent="0.2">
      <c r="A82" s="72" t="s">
        <v>203</v>
      </c>
      <c r="B82" s="72" t="s">
        <v>174</v>
      </c>
      <c r="C82" s="73" t="s">
        <v>211</v>
      </c>
      <c r="D82" s="122" t="str">
        <f t="shared" si="18"/>
        <v>UKSEOAddToCart</v>
      </c>
      <c r="E82" s="74"/>
      <c r="F82" s="79">
        <f ca="1">OFFSET('Raw Data'!$A$1,MATCH('Data Manipulation'!D82,'Raw Data'!$D:$D,0)-1,MATCH('Data Manipulation'!$F$9,'Raw Data'!$4:$4,0)-1)</f>
        <v>726.5</v>
      </c>
      <c r="G82" s="79">
        <f ca="1">OFFSET('Raw Data'!$A$1,MATCH('Data Manipulation'!D82,'Raw Data'!$D:$D,0)-1,MATCH('Data Manipulation'!$G$9,'Raw Data'!$4:$4,0)-1)</f>
        <v>703.40000000000009</v>
      </c>
      <c r="H82" s="80">
        <f t="shared" ca="1" si="26"/>
        <v>3.2840489053170184E-2</v>
      </c>
    </row>
    <row r="83" spans="1:8" x14ac:dyDescent="0.2">
      <c r="A83" s="72" t="s">
        <v>203</v>
      </c>
      <c r="B83" s="72" t="s">
        <v>174</v>
      </c>
      <c r="C83" s="73" t="s">
        <v>261</v>
      </c>
      <c r="D83" s="122" t="str">
        <f t="shared" si="18"/>
        <v>UKSEOStep1</v>
      </c>
      <c r="E83" s="74"/>
      <c r="F83" s="79">
        <f ca="1">OFFSET('Raw Data'!$A$1,MATCH('Data Manipulation'!D83,'Raw Data'!$D:$D,0)-1,MATCH('Data Manipulation'!$F$9,'Raw Data'!$4:$4,0)-1)</f>
        <v>1120</v>
      </c>
      <c r="G83" s="79">
        <f ca="1">OFFSET('Raw Data'!$A$1,MATCH('Data Manipulation'!D83,'Raw Data'!$D:$D,0)-1,MATCH('Data Manipulation'!$G$9,'Raw Data'!$4:$4,0)-1)</f>
        <v>1017</v>
      </c>
      <c r="H83" s="80">
        <f t="shared" ca="1" si="26"/>
        <v>0.10127826941986234</v>
      </c>
    </row>
    <row r="84" spans="1:8" x14ac:dyDescent="0.2">
      <c r="A84" s="72" t="s">
        <v>203</v>
      </c>
      <c r="B84" s="72" t="s">
        <v>174</v>
      </c>
      <c r="C84" s="73" t="s">
        <v>13</v>
      </c>
      <c r="D84" s="122" t="str">
        <f t="shared" si="18"/>
        <v>UKSEOOrder</v>
      </c>
      <c r="E84" s="74"/>
      <c r="F84" s="79">
        <f ca="1">OFFSET('Raw Data'!$A$1,MATCH('Data Manipulation'!D84,'Raw Data'!$D:$D,0)-1,MATCH('Data Manipulation'!$F$9,'Raw Data'!$4:$4,0)-1)</f>
        <v>450.40000000000003</v>
      </c>
      <c r="G84" s="79">
        <f ca="1">OFFSET('Raw Data'!$A$1,MATCH('Data Manipulation'!D84,'Raw Data'!$D:$D,0)-1,MATCH('Data Manipulation'!$G$9,'Raw Data'!$4:$4,0)-1)</f>
        <v>458.3</v>
      </c>
      <c r="H84" s="80">
        <f t="shared" ca="1" si="26"/>
        <v>-1.7237617281256768E-2</v>
      </c>
    </row>
    <row r="85" spans="1:8" x14ac:dyDescent="0.2">
      <c r="B85"/>
    </row>
    <row r="86" spans="1:8" x14ac:dyDescent="0.2">
      <c r="A86" s="72" t="s">
        <v>203</v>
      </c>
      <c r="B86" s="72" t="s">
        <v>175</v>
      </c>
      <c r="C86" s="73" t="s">
        <v>11</v>
      </c>
      <c r="D86" s="122" t="str">
        <f t="shared" si="18"/>
        <v>UKDirectSessions</v>
      </c>
      <c r="E86" s="74"/>
      <c r="F86" s="79">
        <f ca="1">OFFSET('Raw Data'!$A$1,MATCH('Data Manipulation'!D86,'Raw Data'!$D:$D,0)-1,MATCH('Data Manipulation'!$F$9,'Raw Data'!$4:$4,0)-1)</f>
        <v>1780.0500000000002</v>
      </c>
      <c r="G86" s="79">
        <f ca="1">OFFSET('Raw Data'!$A$1,MATCH('Data Manipulation'!D86,'Raw Data'!$D:$D,0)-1,MATCH('Data Manipulation'!$G$9,'Raw Data'!$4:$4,0)-1)</f>
        <v>2166.35</v>
      </c>
      <c r="H86" s="80">
        <f t="shared" ref="H86:H91" ca="1" si="27">(F86-G86)/G86</f>
        <v>-0.17831836960786565</v>
      </c>
    </row>
    <row r="87" spans="1:8" x14ac:dyDescent="0.2">
      <c r="A87" s="72" t="s">
        <v>203</v>
      </c>
      <c r="B87" s="72" t="s">
        <v>175</v>
      </c>
      <c r="C87" s="73" t="s">
        <v>209</v>
      </c>
      <c r="D87" s="122" t="str">
        <f t="shared" si="18"/>
        <v>UKDirectCategoryView</v>
      </c>
      <c r="E87" s="74"/>
      <c r="F87" s="79">
        <f ca="1">OFFSET('Raw Data'!$A$1,MATCH('Data Manipulation'!D87,'Raw Data'!$D:$D,0)-1,MATCH('Data Manipulation'!$F$9,'Raw Data'!$4:$4,0)-1)</f>
        <v>966.7</v>
      </c>
      <c r="G87" s="79">
        <f ca="1">OFFSET('Raw Data'!$A$1,MATCH('Data Manipulation'!D87,'Raw Data'!$D:$D,0)-1,MATCH('Data Manipulation'!$G$9,'Raw Data'!$4:$4,0)-1)</f>
        <v>1020.1500000000001</v>
      </c>
      <c r="H87" s="80">
        <f t="shared" ca="1" si="27"/>
        <v>-5.2394255746703956E-2</v>
      </c>
    </row>
    <row r="88" spans="1:8" x14ac:dyDescent="0.2">
      <c r="A88" s="72" t="s">
        <v>203</v>
      </c>
      <c r="B88" s="72" t="s">
        <v>175</v>
      </c>
      <c r="C88" s="73" t="s">
        <v>210</v>
      </c>
      <c r="D88" s="122" t="str">
        <f t="shared" si="18"/>
        <v>UKDirectProductView</v>
      </c>
      <c r="E88" s="74"/>
      <c r="F88" s="79">
        <f ca="1">OFFSET('Raw Data'!$A$1,MATCH('Data Manipulation'!D88,'Raw Data'!$D:$D,0)-1,MATCH('Data Manipulation'!$F$9,'Raw Data'!$4:$4,0)-1)</f>
        <v>685.1</v>
      </c>
      <c r="G88" s="79">
        <f ca="1">OFFSET('Raw Data'!$A$1,MATCH('Data Manipulation'!D88,'Raw Data'!$D:$D,0)-1,MATCH('Data Manipulation'!$G$9,'Raw Data'!$4:$4,0)-1)</f>
        <v>720.90000000000009</v>
      </c>
      <c r="H88" s="80">
        <f t="shared" ca="1" si="27"/>
        <v>-4.9660147038424279E-2</v>
      </c>
    </row>
    <row r="89" spans="1:8" x14ac:dyDescent="0.2">
      <c r="A89" s="72" t="s">
        <v>203</v>
      </c>
      <c r="B89" s="72" t="s">
        <v>175</v>
      </c>
      <c r="C89" s="73" t="s">
        <v>211</v>
      </c>
      <c r="D89" s="122" t="str">
        <f t="shared" si="18"/>
        <v>UKDirectAddToCart</v>
      </c>
      <c r="E89" s="74"/>
      <c r="F89" s="79">
        <f ca="1">OFFSET('Raw Data'!$A$1,MATCH('Data Manipulation'!D89,'Raw Data'!$D:$D,0)-1,MATCH('Data Manipulation'!$F$9,'Raw Data'!$4:$4,0)-1)</f>
        <v>363.25</v>
      </c>
      <c r="G89" s="79">
        <f ca="1">OFFSET('Raw Data'!$A$1,MATCH('Data Manipulation'!D89,'Raw Data'!$D:$D,0)-1,MATCH('Data Manipulation'!$G$9,'Raw Data'!$4:$4,0)-1)</f>
        <v>351.70000000000005</v>
      </c>
      <c r="H89" s="80">
        <f t="shared" ca="1" si="27"/>
        <v>3.2840489053170184E-2</v>
      </c>
    </row>
    <row r="90" spans="1:8" x14ac:dyDescent="0.2">
      <c r="A90" s="72" t="s">
        <v>203</v>
      </c>
      <c r="B90" s="72" t="s">
        <v>175</v>
      </c>
      <c r="C90" s="73" t="s">
        <v>261</v>
      </c>
      <c r="D90" s="122" t="str">
        <f t="shared" si="18"/>
        <v>UKDirectStep1</v>
      </c>
      <c r="E90" s="74"/>
      <c r="F90" s="79">
        <f ca="1">OFFSET('Raw Data'!$A$1,MATCH('Data Manipulation'!D90,'Raw Data'!$D:$D,0)-1,MATCH('Data Manipulation'!$F$9,'Raw Data'!$4:$4,0)-1)</f>
        <v>1058</v>
      </c>
      <c r="G90" s="79">
        <f ca="1">OFFSET('Raw Data'!$A$1,MATCH('Data Manipulation'!D90,'Raw Data'!$D:$D,0)-1,MATCH('Data Manipulation'!$G$9,'Raw Data'!$4:$4,0)-1)</f>
        <v>1188</v>
      </c>
      <c r="H90" s="80">
        <f t="shared" ca="1" si="27"/>
        <v>-0.10942760942760943</v>
      </c>
    </row>
    <row r="91" spans="1:8" x14ac:dyDescent="0.2">
      <c r="A91" s="72" t="s">
        <v>203</v>
      </c>
      <c r="B91" s="72" t="s">
        <v>175</v>
      </c>
      <c r="C91" s="73" t="s">
        <v>13</v>
      </c>
      <c r="D91" s="122" t="str">
        <f t="shared" si="18"/>
        <v>UKDirectOrder</v>
      </c>
      <c r="E91" s="74"/>
      <c r="F91" s="79">
        <f ca="1">OFFSET('Raw Data'!$A$1,MATCH('Data Manipulation'!D91,'Raw Data'!$D:$D,0)-1,MATCH('Data Manipulation'!$F$9,'Raw Data'!$4:$4,0)-1)</f>
        <v>225.20000000000002</v>
      </c>
      <c r="G91" s="79">
        <f ca="1">OFFSET('Raw Data'!$A$1,MATCH('Data Manipulation'!D91,'Raw Data'!$D:$D,0)-1,MATCH('Data Manipulation'!$G$9,'Raw Data'!$4:$4,0)-1)</f>
        <v>229.15</v>
      </c>
      <c r="H91" s="80">
        <f t="shared" ca="1" si="27"/>
        <v>-1.7237617281256768E-2</v>
      </c>
    </row>
    <row r="93" spans="1:8" x14ac:dyDescent="0.2">
      <c r="A93" s="72" t="s">
        <v>203</v>
      </c>
      <c r="B93" s="72" t="s">
        <v>232</v>
      </c>
      <c r="C93" s="73" t="s">
        <v>11</v>
      </c>
      <c r="D93" s="122" t="str">
        <f t="shared" ref="D93:D98" si="28">A93&amp;B93&amp;C93</f>
        <v>UKChromeSessions</v>
      </c>
      <c r="E93" s="74"/>
      <c r="F93" s="79">
        <f ca="1">OFFSET('Raw Data'!$A$1,MATCH('Data Manipulation'!D93,'Raw Data'!$D:$D,0)-1,MATCH('Data Manipulation'!$F$9,'Raw Data'!$4:$4,0)-1)</f>
        <v>7791</v>
      </c>
      <c r="G93" s="79">
        <f ca="1">OFFSET('Raw Data'!$A$1,MATCH('Data Manipulation'!D93,'Raw Data'!$D:$D,0)-1,MATCH('Data Manipulation'!$G$9,'Raw Data'!$4:$4,0)-1)</f>
        <v>7316</v>
      </c>
      <c r="H93" s="80">
        <f t="shared" ref="H93:H98" ca="1" si="29">(F93-G93)/G93</f>
        <v>6.4926189174412244E-2</v>
      </c>
    </row>
    <row r="94" spans="1:8" x14ac:dyDescent="0.2">
      <c r="A94" s="72" t="s">
        <v>203</v>
      </c>
      <c r="B94" s="72" t="s">
        <v>232</v>
      </c>
      <c r="C94" s="73" t="s">
        <v>209</v>
      </c>
      <c r="D94" s="122" t="str">
        <f t="shared" si="28"/>
        <v>UKChromeCategoryView</v>
      </c>
      <c r="E94" s="74"/>
      <c r="F94" s="79">
        <f ca="1">OFFSET('Raw Data'!$A$1,MATCH('Data Manipulation'!D94,'Raw Data'!$D:$D,0)-1,MATCH('Data Manipulation'!$F$9,'Raw Data'!$4:$4,0)-1)</f>
        <v>4243</v>
      </c>
      <c r="G94" s="79">
        <f ca="1">OFFSET('Raw Data'!$A$1,MATCH('Data Manipulation'!D94,'Raw Data'!$D:$D,0)-1,MATCH('Data Manipulation'!$G$9,'Raw Data'!$4:$4,0)-1)</f>
        <v>4407</v>
      </c>
      <c r="H94" s="80">
        <f t="shared" ca="1" si="29"/>
        <v>-3.7213523939187657E-2</v>
      </c>
    </row>
    <row r="95" spans="1:8" x14ac:dyDescent="0.2">
      <c r="A95" s="72" t="s">
        <v>203</v>
      </c>
      <c r="B95" s="72" t="s">
        <v>232</v>
      </c>
      <c r="C95" s="73" t="s">
        <v>210</v>
      </c>
      <c r="D95" s="122" t="str">
        <f t="shared" si="28"/>
        <v>UKChromeProductView</v>
      </c>
      <c r="E95" s="74"/>
      <c r="F95" s="79">
        <f ca="1">OFFSET('Raw Data'!$A$1,MATCH('Data Manipulation'!D95,'Raw Data'!$D:$D,0)-1,MATCH('Data Manipulation'!$F$9,'Raw Data'!$4:$4,0)-1)</f>
        <v>3464</v>
      </c>
      <c r="G95" s="79">
        <f ca="1">OFFSET('Raw Data'!$A$1,MATCH('Data Manipulation'!D95,'Raw Data'!$D:$D,0)-1,MATCH('Data Manipulation'!$G$9,'Raw Data'!$4:$4,0)-1)</f>
        <v>3598</v>
      </c>
      <c r="H95" s="80">
        <f t="shared" ca="1" si="29"/>
        <v>-3.7242912729294052E-2</v>
      </c>
    </row>
    <row r="96" spans="1:8" x14ac:dyDescent="0.2">
      <c r="A96" s="72" t="s">
        <v>203</v>
      </c>
      <c r="B96" s="72" t="s">
        <v>232</v>
      </c>
      <c r="C96" s="73" t="s">
        <v>211</v>
      </c>
      <c r="D96" s="122" t="str">
        <f t="shared" si="28"/>
        <v>UKChromeAddToCart</v>
      </c>
      <c r="E96" s="74"/>
      <c r="F96" s="79">
        <f ca="1">OFFSET('Raw Data'!$A$1,MATCH('Data Manipulation'!D96,'Raw Data'!$D:$D,0)-1,MATCH('Data Manipulation'!$F$9,'Raw Data'!$4:$4,0)-1)</f>
        <v>1289</v>
      </c>
      <c r="G96" s="79">
        <f ca="1">OFFSET('Raw Data'!$A$1,MATCH('Data Manipulation'!D96,'Raw Data'!$D:$D,0)-1,MATCH('Data Manipulation'!$G$9,'Raw Data'!$4:$4,0)-1)</f>
        <v>1169</v>
      </c>
      <c r="H96" s="80">
        <f t="shared" ca="1" si="29"/>
        <v>0.10265183917878529</v>
      </c>
    </row>
    <row r="97" spans="1:8" x14ac:dyDescent="0.2">
      <c r="A97" s="72" t="s">
        <v>203</v>
      </c>
      <c r="B97" s="72" t="s">
        <v>232</v>
      </c>
      <c r="C97" s="73" t="s">
        <v>261</v>
      </c>
      <c r="D97" s="122" t="str">
        <f t="shared" si="28"/>
        <v>UKChromeStep1</v>
      </c>
      <c r="E97" s="74"/>
      <c r="F97" s="79">
        <f ca="1">OFFSET('Raw Data'!$A$1,MATCH('Data Manipulation'!D97,'Raw Data'!$D:$D,0)-1,MATCH('Data Manipulation'!$F$9,'Raw Data'!$4:$4,0)-1)</f>
        <v>811</v>
      </c>
      <c r="G97" s="79">
        <f ca="1">OFFSET('Raw Data'!$A$1,MATCH('Data Manipulation'!D97,'Raw Data'!$D:$D,0)-1,MATCH('Data Manipulation'!$G$9,'Raw Data'!$4:$4,0)-1)</f>
        <v>825</v>
      </c>
      <c r="H97" s="80">
        <f t="shared" ca="1" si="29"/>
        <v>-1.6969696969696971E-2</v>
      </c>
    </row>
    <row r="98" spans="1:8" x14ac:dyDescent="0.2">
      <c r="A98" s="72" t="s">
        <v>203</v>
      </c>
      <c r="B98" s="72" t="s">
        <v>232</v>
      </c>
      <c r="C98" s="73" t="s">
        <v>13</v>
      </c>
      <c r="D98" s="122" t="str">
        <f t="shared" si="28"/>
        <v>UKChromeOrder</v>
      </c>
      <c r="E98" s="74"/>
      <c r="F98" s="79">
        <f ca="1">OFFSET('Raw Data'!$A$1,MATCH('Data Manipulation'!D98,'Raw Data'!$D:$D,0)-1,MATCH('Data Manipulation'!$F$9,'Raw Data'!$4:$4,0)-1)</f>
        <v>842</v>
      </c>
      <c r="G98" s="79">
        <f ca="1">OFFSET('Raw Data'!$A$1,MATCH('Data Manipulation'!D98,'Raw Data'!$D:$D,0)-1,MATCH('Data Manipulation'!$G$9,'Raw Data'!$4:$4,0)-1)</f>
        <v>846</v>
      </c>
      <c r="H98" s="80">
        <f t="shared" ca="1" si="29"/>
        <v>-4.7281323877068557E-3</v>
      </c>
    </row>
    <row r="99" spans="1:8" x14ac:dyDescent="0.2">
      <c r="A99" s="72" t="s">
        <v>203</v>
      </c>
      <c r="B99" s="72" t="s">
        <v>233</v>
      </c>
      <c r="C99" s="73" t="s">
        <v>11</v>
      </c>
      <c r="D99" s="122" t="str">
        <f t="shared" ref="D99:D104" si="30">A99&amp;B99&amp;C99</f>
        <v>UKFirefoxSessions</v>
      </c>
      <c r="E99" s="74"/>
      <c r="F99" s="79">
        <f ca="1">OFFSET('Raw Data'!$A$1,MATCH('Data Manipulation'!D99,'Raw Data'!$D:$D,0)-1,MATCH('Data Manipulation'!$F$9,'Raw Data'!$4:$4,0)-1)</f>
        <v>8952</v>
      </c>
      <c r="G99" s="79">
        <f ca="1">OFFSET('Raw Data'!$A$1,MATCH('Data Manipulation'!D99,'Raw Data'!$D:$D,0)-1,MATCH('Data Manipulation'!$G$9,'Raw Data'!$4:$4,0)-1)</f>
        <v>7823</v>
      </c>
      <c r="H99" s="80">
        <f t="shared" ref="H99:H104" ca="1" si="31">(F99-G99)/G99</f>
        <v>0.14431803655886488</v>
      </c>
    </row>
    <row r="100" spans="1:8" x14ac:dyDescent="0.2">
      <c r="A100" s="72" t="s">
        <v>203</v>
      </c>
      <c r="B100" s="72" t="s">
        <v>233</v>
      </c>
      <c r="C100" s="73" t="s">
        <v>209</v>
      </c>
      <c r="D100" s="122" t="str">
        <f t="shared" si="30"/>
        <v>UKFirefoxCategoryView</v>
      </c>
      <c r="E100" s="74"/>
      <c r="F100" s="79">
        <f ca="1">OFFSET('Raw Data'!$A$1,MATCH('Data Manipulation'!D100,'Raw Data'!$D:$D,0)-1,MATCH('Data Manipulation'!$F$9,'Raw Data'!$4:$4,0)-1)</f>
        <v>4723</v>
      </c>
      <c r="G100" s="79">
        <f ca="1">OFFSET('Raw Data'!$A$1,MATCH('Data Manipulation'!D100,'Raw Data'!$D:$D,0)-1,MATCH('Data Manipulation'!$G$9,'Raw Data'!$4:$4,0)-1)</f>
        <v>4964</v>
      </c>
      <c r="H100" s="80">
        <f t="shared" ca="1" si="31"/>
        <v>-4.854955680902498E-2</v>
      </c>
    </row>
    <row r="101" spans="1:8" x14ac:dyDescent="0.2">
      <c r="A101" s="72" t="s">
        <v>203</v>
      </c>
      <c r="B101" s="72" t="s">
        <v>233</v>
      </c>
      <c r="C101" s="73" t="s">
        <v>210</v>
      </c>
      <c r="D101" s="122" t="str">
        <f t="shared" si="30"/>
        <v>UKFirefoxProductView</v>
      </c>
      <c r="E101" s="74"/>
      <c r="F101" s="79">
        <f ca="1">OFFSET('Raw Data'!$A$1,MATCH('Data Manipulation'!D101,'Raw Data'!$D:$D,0)-1,MATCH('Data Manipulation'!$F$9,'Raw Data'!$4:$4,0)-1)</f>
        <v>3222</v>
      </c>
      <c r="G101" s="79">
        <f ca="1">OFFSET('Raw Data'!$A$1,MATCH('Data Manipulation'!D101,'Raw Data'!$D:$D,0)-1,MATCH('Data Manipulation'!$G$9,'Raw Data'!$4:$4,0)-1)</f>
        <v>3988</v>
      </c>
      <c r="H101" s="80">
        <f t="shared" ca="1" si="31"/>
        <v>-0.19207622868605817</v>
      </c>
    </row>
    <row r="102" spans="1:8" x14ac:dyDescent="0.2">
      <c r="A102" s="72" t="s">
        <v>203</v>
      </c>
      <c r="B102" s="72" t="s">
        <v>233</v>
      </c>
      <c r="C102" s="73" t="s">
        <v>211</v>
      </c>
      <c r="D102" s="122" t="str">
        <f t="shared" si="30"/>
        <v>UKFirefoxAddToCart</v>
      </c>
      <c r="E102" s="74"/>
      <c r="F102" s="79">
        <f ca="1">OFFSET('Raw Data'!$A$1,MATCH('Data Manipulation'!D102,'Raw Data'!$D:$D,0)-1,MATCH('Data Manipulation'!$F$9,'Raw Data'!$4:$4,0)-1)</f>
        <v>1467</v>
      </c>
      <c r="G102" s="79">
        <f ca="1">OFFSET('Raw Data'!$A$1,MATCH('Data Manipulation'!D102,'Raw Data'!$D:$D,0)-1,MATCH('Data Manipulation'!$G$9,'Raw Data'!$4:$4,0)-1)</f>
        <v>1004</v>
      </c>
      <c r="H102" s="80">
        <f t="shared" ca="1" si="31"/>
        <v>0.46115537848605576</v>
      </c>
    </row>
    <row r="103" spans="1:8" x14ac:dyDescent="0.2">
      <c r="A103" s="72" t="s">
        <v>203</v>
      </c>
      <c r="B103" s="72" t="s">
        <v>233</v>
      </c>
      <c r="C103" s="73" t="s">
        <v>261</v>
      </c>
      <c r="D103" s="122" t="str">
        <f t="shared" si="30"/>
        <v>UKFirefoxStep1</v>
      </c>
      <c r="E103" s="74"/>
      <c r="F103" s="79">
        <f ca="1">OFFSET('Raw Data'!$A$1,MATCH('Data Manipulation'!D103,'Raw Data'!$D:$D,0)-1,MATCH('Data Manipulation'!$F$9,'Raw Data'!$4:$4,0)-1)</f>
        <v>833</v>
      </c>
      <c r="G103" s="79">
        <f ca="1">OFFSET('Raw Data'!$A$1,MATCH('Data Manipulation'!D103,'Raw Data'!$D:$D,0)-1,MATCH('Data Manipulation'!$G$9,'Raw Data'!$4:$4,0)-1)</f>
        <v>805</v>
      </c>
      <c r="H103" s="80">
        <f t="shared" ca="1" si="31"/>
        <v>3.4782608695652174E-2</v>
      </c>
    </row>
    <row r="104" spans="1:8" x14ac:dyDescent="0.2">
      <c r="A104" s="72" t="s">
        <v>203</v>
      </c>
      <c r="B104" s="72" t="s">
        <v>233</v>
      </c>
      <c r="C104" s="73" t="s">
        <v>13</v>
      </c>
      <c r="D104" s="122" t="str">
        <f t="shared" si="30"/>
        <v>UKFirefoxOrder</v>
      </c>
      <c r="E104" s="74"/>
      <c r="F104" s="79">
        <f ca="1">OFFSET('Raw Data'!$A$1,MATCH('Data Manipulation'!D104,'Raw Data'!$D:$D,0)-1,MATCH('Data Manipulation'!$F$9,'Raw Data'!$4:$4,0)-1)</f>
        <v>836</v>
      </c>
      <c r="G104" s="79">
        <f ca="1">OFFSET('Raw Data'!$A$1,MATCH('Data Manipulation'!D104,'Raw Data'!$D:$D,0)-1,MATCH('Data Manipulation'!$G$9,'Raw Data'!$4:$4,0)-1)</f>
        <v>813</v>
      </c>
      <c r="H104" s="80">
        <f t="shared" ca="1" si="31"/>
        <v>2.8290282902829027E-2</v>
      </c>
    </row>
    <row r="105" spans="1:8" x14ac:dyDescent="0.2">
      <c r="A105" s="72" t="s">
        <v>203</v>
      </c>
      <c r="B105" s="72" t="s">
        <v>234</v>
      </c>
      <c r="C105" s="73" t="s">
        <v>11</v>
      </c>
      <c r="D105" s="122" t="str">
        <f t="shared" ref="D105:D110" si="32">A105&amp;B105&amp;C105</f>
        <v>UKEdgeSessions</v>
      </c>
      <c r="E105" s="74"/>
      <c r="F105" s="79">
        <f ca="1">OFFSET('Raw Data'!$A$1,MATCH('Data Manipulation'!D105,'Raw Data'!$D:$D,0)-1,MATCH('Data Manipulation'!$F$9,'Raw Data'!$4:$4,0)-1)</f>
        <v>8638</v>
      </c>
      <c r="G105" s="79">
        <f ca="1">OFFSET('Raw Data'!$A$1,MATCH('Data Manipulation'!D105,'Raw Data'!$D:$D,0)-1,MATCH('Data Manipulation'!$G$9,'Raw Data'!$4:$4,0)-1)</f>
        <v>7431</v>
      </c>
      <c r="H105" s="80">
        <f t="shared" ref="H105:H110" ca="1" si="33">(F105-G105)/G105</f>
        <v>0.16242766787780918</v>
      </c>
    </row>
    <row r="106" spans="1:8" x14ac:dyDescent="0.2">
      <c r="A106" s="72" t="s">
        <v>203</v>
      </c>
      <c r="B106" s="72" t="s">
        <v>234</v>
      </c>
      <c r="C106" s="73" t="s">
        <v>209</v>
      </c>
      <c r="D106" s="122" t="str">
        <f t="shared" si="32"/>
        <v>UKEdgeCategoryView</v>
      </c>
      <c r="E106" s="74"/>
      <c r="F106" s="79">
        <f ca="1">OFFSET('Raw Data'!$A$1,MATCH('Data Manipulation'!D106,'Raw Data'!$D:$D,0)-1,MATCH('Data Manipulation'!$F$9,'Raw Data'!$4:$4,0)-1)</f>
        <v>4063</v>
      </c>
      <c r="G106" s="79">
        <f ca="1">OFFSET('Raw Data'!$A$1,MATCH('Data Manipulation'!D106,'Raw Data'!$D:$D,0)-1,MATCH('Data Manipulation'!$G$9,'Raw Data'!$4:$4,0)-1)</f>
        <v>4683</v>
      </c>
      <c r="H106" s="80">
        <f t="shared" ca="1" si="33"/>
        <v>-0.1323937646807602</v>
      </c>
    </row>
    <row r="107" spans="1:8" x14ac:dyDescent="0.2">
      <c r="A107" s="72" t="s">
        <v>203</v>
      </c>
      <c r="B107" s="72" t="s">
        <v>234</v>
      </c>
      <c r="C107" s="73" t="s">
        <v>210</v>
      </c>
      <c r="D107" s="122" t="str">
        <f t="shared" si="32"/>
        <v>UKEdgeProductView</v>
      </c>
      <c r="E107" s="74"/>
      <c r="F107" s="79">
        <f ca="1">OFFSET('Raw Data'!$A$1,MATCH('Data Manipulation'!D107,'Raw Data'!$D:$D,0)-1,MATCH('Data Manipulation'!$F$9,'Raw Data'!$4:$4,0)-1)</f>
        <v>3571</v>
      </c>
      <c r="G107" s="79">
        <f ca="1">OFFSET('Raw Data'!$A$1,MATCH('Data Manipulation'!D107,'Raw Data'!$D:$D,0)-1,MATCH('Data Manipulation'!$G$9,'Raw Data'!$4:$4,0)-1)</f>
        <v>3459</v>
      </c>
      <c r="H107" s="80">
        <f t="shared" ca="1" si="33"/>
        <v>3.2379300375831165E-2</v>
      </c>
    </row>
    <row r="108" spans="1:8" x14ac:dyDescent="0.2">
      <c r="A108" s="72" t="s">
        <v>203</v>
      </c>
      <c r="B108" s="72" t="s">
        <v>234</v>
      </c>
      <c r="C108" s="73" t="s">
        <v>211</v>
      </c>
      <c r="D108" s="122" t="str">
        <f t="shared" si="32"/>
        <v>UKEdgeAddToCart</v>
      </c>
      <c r="E108" s="74"/>
      <c r="F108" s="79">
        <f ca="1">OFFSET('Raw Data'!$A$1,MATCH('Data Manipulation'!D108,'Raw Data'!$D:$D,0)-1,MATCH('Data Manipulation'!$F$9,'Raw Data'!$4:$4,0)-1)</f>
        <v>1100</v>
      </c>
      <c r="G108" s="79">
        <f ca="1">OFFSET('Raw Data'!$A$1,MATCH('Data Manipulation'!D108,'Raw Data'!$D:$D,0)-1,MATCH('Data Manipulation'!$G$9,'Raw Data'!$4:$4,0)-1)</f>
        <v>1327</v>
      </c>
      <c r="H108" s="80">
        <f t="shared" ca="1" si="33"/>
        <v>-0.1710625470987189</v>
      </c>
    </row>
    <row r="109" spans="1:8" x14ac:dyDescent="0.2">
      <c r="A109" s="72" t="s">
        <v>203</v>
      </c>
      <c r="B109" s="72" t="s">
        <v>234</v>
      </c>
      <c r="C109" s="73" t="s">
        <v>261</v>
      </c>
      <c r="D109" s="122" t="str">
        <f t="shared" si="32"/>
        <v>UKEdgeStep1</v>
      </c>
      <c r="E109" s="74"/>
      <c r="F109" s="79">
        <f ca="1">OFFSET('Raw Data'!$A$1,MATCH('Data Manipulation'!D109,'Raw Data'!$D:$D,0)-1,MATCH('Data Manipulation'!$F$9,'Raw Data'!$4:$4,0)-1)</f>
        <v>861</v>
      </c>
      <c r="G109" s="79">
        <f ca="1">OFFSET('Raw Data'!$A$1,MATCH('Data Manipulation'!D109,'Raw Data'!$D:$D,0)-1,MATCH('Data Manipulation'!$G$9,'Raw Data'!$4:$4,0)-1)</f>
        <v>804</v>
      </c>
      <c r="H109" s="80">
        <f t="shared" ca="1" si="33"/>
        <v>7.0895522388059698E-2</v>
      </c>
    </row>
    <row r="110" spans="1:8" x14ac:dyDescent="0.2">
      <c r="A110" s="72" t="s">
        <v>203</v>
      </c>
      <c r="B110" s="72" t="s">
        <v>234</v>
      </c>
      <c r="C110" s="73" t="s">
        <v>13</v>
      </c>
      <c r="D110" s="122" t="str">
        <f t="shared" si="32"/>
        <v>UKEdgeOrder</v>
      </c>
      <c r="E110" s="74"/>
      <c r="F110" s="79">
        <f ca="1">OFFSET('Raw Data'!$A$1,MATCH('Data Manipulation'!D110,'Raw Data'!$D:$D,0)-1,MATCH('Data Manipulation'!$F$9,'Raw Data'!$4:$4,0)-1)</f>
        <v>815</v>
      </c>
      <c r="G110" s="79">
        <f ca="1">OFFSET('Raw Data'!$A$1,MATCH('Data Manipulation'!D110,'Raw Data'!$D:$D,0)-1,MATCH('Data Manipulation'!$G$9,'Raw Data'!$4:$4,0)-1)</f>
        <v>831</v>
      </c>
      <c r="H110" s="80">
        <f t="shared" ca="1" si="33"/>
        <v>-1.9253910950661854E-2</v>
      </c>
    </row>
    <row r="111" spans="1:8" x14ac:dyDescent="0.2">
      <c r="A111" s="72" t="s">
        <v>203</v>
      </c>
      <c r="B111" s="72" t="s">
        <v>235</v>
      </c>
      <c r="C111" s="73" t="s">
        <v>11</v>
      </c>
      <c r="D111" s="122" t="str">
        <f t="shared" ref="D111:D116" si="34">A111&amp;B111&amp;C111</f>
        <v>UKInternet ExplorerSessions</v>
      </c>
      <c r="E111" s="74"/>
      <c r="F111" s="79">
        <f ca="1">OFFSET('Raw Data'!$A$1,MATCH('Data Manipulation'!D111,'Raw Data'!$D:$D,0)-1,MATCH('Data Manipulation'!$F$9,'Raw Data'!$4:$4,0)-1)</f>
        <v>8900</v>
      </c>
      <c r="G111" s="79">
        <f ca="1">OFFSET('Raw Data'!$A$1,MATCH('Data Manipulation'!D111,'Raw Data'!$D:$D,0)-1,MATCH('Data Manipulation'!$G$9,'Raw Data'!$4:$4,0)-1)</f>
        <v>8982</v>
      </c>
      <c r="H111" s="80">
        <f t="shared" ref="H111:H116" ca="1" si="35">(F111-G111)/G111</f>
        <v>-9.1293698508127363E-3</v>
      </c>
    </row>
    <row r="112" spans="1:8" x14ac:dyDescent="0.2">
      <c r="A112" s="72" t="s">
        <v>203</v>
      </c>
      <c r="B112" s="72" t="s">
        <v>235</v>
      </c>
      <c r="C112" s="73" t="s">
        <v>209</v>
      </c>
      <c r="D112" s="122" t="str">
        <f t="shared" si="34"/>
        <v>UKInternet ExplorerCategoryView</v>
      </c>
      <c r="E112" s="74"/>
      <c r="F112" s="79">
        <f ca="1">OFFSET('Raw Data'!$A$1,MATCH('Data Manipulation'!D112,'Raw Data'!$D:$D,0)-1,MATCH('Data Manipulation'!$F$9,'Raw Data'!$4:$4,0)-1)</f>
        <v>4467</v>
      </c>
      <c r="G112" s="79">
        <f ca="1">OFFSET('Raw Data'!$A$1,MATCH('Data Manipulation'!D112,'Raw Data'!$D:$D,0)-1,MATCH('Data Manipulation'!$G$9,'Raw Data'!$4:$4,0)-1)</f>
        <v>4894</v>
      </c>
      <c r="H112" s="80">
        <f t="shared" ca="1" si="35"/>
        <v>-8.7249693502247649E-2</v>
      </c>
    </row>
    <row r="113" spans="1:8" x14ac:dyDescent="0.2">
      <c r="A113" s="72" t="s">
        <v>203</v>
      </c>
      <c r="B113" s="72" t="s">
        <v>235</v>
      </c>
      <c r="C113" s="73" t="s">
        <v>210</v>
      </c>
      <c r="D113" s="122" t="str">
        <f t="shared" si="34"/>
        <v>UKInternet ExplorerProductView</v>
      </c>
      <c r="E113" s="74"/>
      <c r="F113" s="79">
        <f ca="1">OFFSET('Raw Data'!$A$1,MATCH('Data Manipulation'!D113,'Raw Data'!$D:$D,0)-1,MATCH('Data Manipulation'!$F$9,'Raw Data'!$4:$4,0)-1)</f>
        <v>3203</v>
      </c>
      <c r="G113" s="79">
        <f ca="1">OFFSET('Raw Data'!$A$1,MATCH('Data Manipulation'!D113,'Raw Data'!$D:$D,0)-1,MATCH('Data Manipulation'!$G$9,'Raw Data'!$4:$4,0)-1)</f>
        <v>3999</v>
      </c>
      <c r="H113" s="80">
        <f t="shared" ca="1" si="35"/>
        <v>-0.19904976244061015</v>
      </c>
    </row>
    <row r="114" spans="1:8" x14ac:dyDescent="0.2">
      <c r="A114" s="72" t="s">
        <v>203</v>
      </c>
      <c r="B114" s="72" t="s">
        <v>235</v>
      </c>
      <c r="C114" s="73" t="s">
        <v>211</v>
      </c>
      <c r="D114" s="122" t="str">
        <f t="shared" si="34"/>
        <v>UKInternet ExplorerAddToCart</v>
      </c>
      <c r="E114" s="74"/>
      <c r="F114" s="79">
        <f ca="1">OFFSET('Raw Data'!$A$1,MATCH('Data Manipulation'!D114,'Raw Data'!$D:$D,0)-1,MATCH('Data Manipulation'!$F$9,'Raw Data'!$4:$4,0)-1)</f>
        <v>1079</v>
      </c>
      <c r="G114" s="79">
        <f ca="1">OFFSET('Raw Data'!$A$1,MATCH('Data Manipulation'!D114,'Raw Data'!$D:$D,0)-1,MATCH('Data Manipulation'!$G$9,'Raw Data'!$4:$4,0)-1)</f>
        <v>1360</v>
      </c>
      <c r="H114" s="80">
        <f t="shared" ca="1" si="35"/>
        <v>-0.20661764705882352</v>
      </c>
    </row>
    <row r="115" spans="1:8" x14ac:dyDescent="0.2">
      <c r="A115" s="72" t="s">
        <v>203</v>
      </c>
      <c r="B115" s="72" t="s">
        <v>235</v>
      </c>
      <c r="C115" s="73" t="s">
        <v>261</v>
      </c>
      <c r="D115" s="122" t="str">
        <f t="shared" si="34"/>
        <v>UKInternet ExplorerStep1</v>
      </c>
      <c r="E115" s="74"/>
      <c r="F115" s="79">
        <f ca="1">OFFSET('Raw Data'!$A$1,MATCH('Data Manipulation'!D115,'Raw Data'!$D:$D,0)-1,MATCH('Data Manipulation'!$F$9,'Raw Data'!$4:$4,0)-1)</f>
        <v>821</v>
      </c>
      <c r="G115" s="79">
        <f ca="1">OFFSET('Raw Data'!$A$1,MATCH('Data Manipulation'!D115,'Raw Data'!$D:$D,0)-1,MATCH('Data Manipulation'!$G$9,'Raw Data'!$4:$4,0)-1)</f>
        <v>896</v>
      </c>
      <c r="H115" s="80">
        <f t="shared" ca="1" si="35"/>
        <v>-8.3705357142857137E-2</v>
      </c>
    </row>
    <row r="116" spans="1:8" x14ac:dyDescent="0.2">
      <c r="A116" s="72" t="s">
        <v>203</v>
      </c>
      <c r="B116" s="72" t="s">
        <v>235</v>
      </c>
      <c r="C116" s="73" t="s">
        <v>13</v>
      </c>
      <c r="D116" s="122" t="str">
        <f t="shared" si="34"/>
        <v>UKInternet ExplorerOrder</v>
      </c>
      <c r="E116" s="74"/>
      <c r="F116" s="79">
        <f ca="1">OFFSET('Raw Data'!$A$1,MATCH('Data Manipulation'!D116,'Raw Data'!$D:$D,0)-1,MATCH('Data Manipulation'!$F$9,'Raw Data'!$4:$4,0)-1)</f>
        <v>825</v>
      </c>
      <c r="G116" s="79">
        <f ca="1">OFFSET('Raw Data'!$A$1,MATCH('Data Manipulation'!D116,'Raw Data'!$D:$D,0)-1,MATCH('Data Manipulation'!$G$9,'Raw Data'!$4:$4,0)-1)</f>
        <v>849</v>
      </c>
      <c r="H116" s="80">
        <f t="shared" ca="1" si="35"/>
        <v>-2.8268551236749116E-2</v>
      </c>
    </row>
    <row r="117" spans="1:8" x14ac:dyDescent="0.2">
      <c r="A117" s="72" t="s">
        <v>203</v>
      </c>
      <c r="B117" s="72" t="s">
        <v>236</v>
      </c>
      <c r="C117" s="73" t="s">
        <v>11</v>
      </c>
      <c r="D117" s="122" t="str">
        <f t="shared" ref="D117:D122" si="36">A117&amp;B117&amp;C117</f>
        <v>UKSafariSessions</v>
      </c>
      <c r="E117" s="74"/>
      <c r="F117" s="79">
        <f ca="1">OFFSET('Raw Data'!$A$1,MATCH('Data Manipulation'!D117,'Raw Data'!$D:$D,0)-1,MATCH('Data Manipulation'!$F$9,'Raw Data'!$4:$4,0)-1)</f>
        <v>7995</v>
      </c>
      <c r="G117" s="79">
        <f ca="1">OFFSET('Raw Data'!$A$1,MATCH('Data Manipulation'!D117,'Raw Data'!$D:$D,0)-1,MATCH('Data Manipulation'!$G$9,'Raw Data'!$4:$4,0)-1)</f>
        <v>8607</v>
      </c>
      <c r="H117" s="80">
        <f t="shared" ref="H117:H122" ca="1" si="37">(F117-G117)/G117</f>
        <v>-7.1104914604391778E-2</v>
      </c>
    </row>
    <row r="118" spans="1:8" x14ac:dyDescent="0.2">
      <c r="A118" s="72" t="s">
        <v>203</v>
      </c>
      <c r="B118" s="72" t="s">
        <v>236</v>
      </c>
      <c r="C118" s="73" t="s">
        <v>209</v>
      </c>
      <c r="D118" s="122" t="str">
        <f t="shared" si="36"/>
        <v>UKSafariCategoryView</v>
      </c>
      <c r="E118" s="74"/>
      <c r="F118" s="79">
        <f ca="1">OFFSET('Raw Data'!$A$1,MATCH('Data Manipulation'!D118,'Raw Data'!$D:$D,0)-1,MATCH('Data Manipulation'!$F$9,'Raw Data'!$4:$4,0)-1)</f>
        <v>4403</v>
      </c>
      <c r="G118" s="79">
        <f ca="1">OFFSET('Raw Data'!$A$1,MATCH('Data Manipulation'!D118,'Raw Data'!$D:$D,0)-1,MATCH('Data Manipulation'!$G$9,'Raw Data'!$4:$4,0)-1)</f>
        <v>4951</v>
      </c>
      <c r="H118" s="80">
        <f t="shared" ca="1" si="37"/>
        <v>-0.11068471015956373</v>
      </c>
    </row>
    <row r="119" spans="1:8" x14ac:dyDescent="0.2">
      <c r="A119" s="72" t="s">
        <v>203</v>
      </c>
      <c r="B119" s="72" t="s">
        <v>236</v>
      </c>
      <c r="C119" s="73" t="s">
        <v>210</v>
      </c>
      <c r="D119" s="122" t="str">
        <f t="shared" si="36"/>
        <v>UKSafariProductView</v>
      </c>
      <c r="E119" s="74"/>
      <c r="F119" s="79">
        <f ca="1">OFFSET('Raw Data'!$A$1,MATCH('Data Manipulation'!D119,'Raw Data'!$D:$D,0)-1,MATCH('Data Manipulation'!$F$9,'Raw Data'!$4:$4,0)-1)</f>
        <v>3497</v>
      </c>
      <c r="G119" s="79">
        <f ca="1">OFFSET('Raw Data'!$A$1,MATCH('Data Manipulation'!D119,'Raw Data'!$D:$D,0)-1,MATCH('Data Manipulation'!$G$9,'Raw Data'!$4:$4,0)-1)</f>
        <v>3906</v>
      </c>
      <c r="H119" s="80">
        <f t="shared" ca="1" si="37"/>
        <v>-0.10471070148489503</v>
      </c>
    </row>
    <row r="120" spans="1:8" x14ac:dyDescent="0.2">
      <c r="A120" s="72" t="s">
        <v>203</v>
      </c>
      <c r="B120" s="72" t="s">
        <v>236</v>
      </c>
      <c r="C120" s="73" t="s">
        <v>211</v>
      </c>
      <c r="D120" s="122" t="str">
        <f t="shared" si="36"/>
        <v>UKSafariAddToCart</v>
      </c>
      <c r="E120" s="74"/>
      <c r="F120" s="79">
        <f ca="1">OFFSET('Raw Data'!$A$1,MATCH('Data Manipulation'!D120,'Raw Data'!$D:$D,0)-1,MATCH('Data Manipulation'!$F$9,'Raw Data'!$4:$4,0)-1)</f>
        <v>1364</v>
      </c>
      <c r="G120" s="79">
        <f ca="1">OFFSET('Raw Data'!$A$1,MATCH('Data Manipulation'!D120,'Raw Data'!$D:$D,0)-1,MATCH('Data Manipulation'!$G$9,'Raw Data'!$4:$4,0)-1)</f>
        <v>1450</v>
      </c>
      <c r="H120" s="80">
        <f t="shared" ca="1" si="37"/>
        <v>-5.9310344827586209E-2</v>
      </c>
    </row>
    <row r="121" spans="1:8" x14ac:dyDescent="0.2">
      <c r="A121" s="72" t="s">
        <v>203</v>
      </c>
      <c r="B121" s="72" t="s">
        <v>236</v>
      </c>
      <c r="C121" s="73" t="s">
        <v>261</v>
      </c>
      <c r="D121" s="122" t="str">
        <f t="shared" si="36"/>
        <v>UKSafariStep1</v>
      </c>
      <c r="E121" s="74"/>
      <c r="F121" s="79">
        <f ca="1">OFFSET('Raw Data'!$A$1,MATCH('Data Manipulation'!D121,'Raw Data'!$D:$D,0)-1,MATCH('Data Manipulation'!$F$9,'Raw Data'!$4:$4,0)-1)</f>
        <v>900</v>
      </c>
      <c r="G121" s="79">
        <f ca="1">OFFSET('Raw Data'!$A$1,MATCH('Data Manipulation'!D121,'Raw Data'!$D:$D,0)-1,MATCH('Data Manipulation'!$G$9,'Raw Data'!$4:$4,0)-1)</f>
        <v>801</v>
      </c>
      <c r="H121" s="80">
        <f t="shared" ca="1" si="37"/>
        <v>0.12359550561797752</v>
      </c>
    </row>
    <row r="122" spans="1:8" x14ac:dyDescent="0.2">
      <c r="A122" s="72" t="s">
        <v>203</v>
      </c>
      <c r="B122" s="72" t="s">
        <v>236</v>
      </c>
      <c r="C122" s="73" t="s">
        <v>13</v>
      </c>
      <c r="D122" s="122" t="str">
        <f t="shared" si="36"/>
        <v>UKSafariOrder</v>
      </c>
      <c r="E122" s="74"/>
      <c r="F122" s="79">
        <f ca="1">OFFSET('Raw Data'!$A$1,MATCH('Data Manipulation'!D122,'Raw Data'!$D:$D,0)-1,MATCH('Data Manipulation'!$F$9,'Raw Data'!$4:$4,0)-1)</f>
        <v>843</v>
      </c>
      <c r="G122" s="79">
        <f ca="1">OFFSET('Raw Data'!$A$1,MATCH('Data Manipulation'!D122,'Raw Data'!$D:$D,0)-1,MATCH('Data Manipulation'!$G$9,'Raw Data'!$4:$4,0)-1)</f>
        <v>824</v>
      </c>
      <c r="H122" s="80">
        <f t="shared" ca="1" si="37"/>
        <v>2.3058252427184466E-2</v>
      </c>
    </row>
    <row r="124" spans="1:8" x14ac:dyDescent="0.2">
      <c r="A124" s="72" t="s">
        <v>203</v>
      </c>
      <c r="B124" s="72" t="s">
        <v>188</v>
      </c>
      <c r="C124" s="73" t="s">
        <v>11</v>
      </c>
      <c r="D124" s="74" t="str">
        <f t="shared" ref="D124:D129" si="38">A124&amp;B124&amp;C124</f>
        <v>UKwebsite.comSessions</v>
      </c>
      <c r="F124" s="79">
        <f ca="1">OFFSET('Raw Data'!$A$1,MATCH('Data Manipulation'!D124,'Raw Data'!$D:$D,0)-1,MATCH('Data Manipulation'!$F$9,'Raw Data'!$4:$4,0)-1)</f>
        <v>16020.45</v>
      </c>
      <c r="G124" s="79">
        <f ca="1">OFFSET('Raw Data'!$A$1,MATCH('Data Manipulation'!D124,'Raw Data'!$D:$D,0)-1,MATCH('Data Manipulation'!$G$9,'Raw Data'!$4:$4,0)-1)</f>
        <v>19497.150000000001</v>
      </c>
      <c r="H124" s="80">
        <f t="shared" ref="H124:H129" ca="1" si="39">(F124-G124)/G124</f>
        <v>-0.17831836960786579</v>
      </c>
    </row>
    <row r="125" spans="1:8" x14ac:dyDescent="0.2">
      <c r="A125" s="72" t="s">
        <v>203</v>
      </c>
      <c r="B125" s="72" t="s">
        <v>188</v>
      </c>
      <c r="C125" s="73" t="s">
        <v>209</v>
      </c>
      <c r="D125" s="74" t="str">
        <f t="shared" si="38"/>
        <v>UKwebsite.comCategoryView</v>
      </c>
      <c r="F125" s="79">
        <f ca="1">OFFSET('Raw Data'!$A$1,MATCH('Data Manipulation'!D125,'Raw Data'!$D:$D,0)-1,MATCH('Data Manipulation'!$F$9,'Raw Data'!$4:$4,0)-1)</f>
        <v>8700.3000000000011</v>
      </c>
      <c r="G125" s="79">
        <f ca="1">OFFSET('Raw Data'!$A$1,MATCH('Data Manipulation'!D125,'Raw Data'!$D:$D,0)-1,MATCH('Data Manipulation'!$G$9,'Raw Data'!$4:$4,0)-1)</f>
        <v>9181.35</v>
      </c>
      <c r="H125" s="80">
        <f t="shared" ca="1" si="39"/>
        <v>-5.2394255746703831E-2</v>
      </c>
    </row>
    <row r="126" spans="1:8" x14ac:dyDescent="0.2">
      <c r="A126" s="72" t="s">
        <v>203</v>
      </c>
      <c r="B126" s="72" t="s">
        <v>188</v>
      </c>
      <c r="C126" s="73" t="s">
        <v>210</v>
      </c>
      <c r="D126" s="74" t="str">
        <f t="shared" si="38"/>
        <v>UKwebsite.comProductView</v>
      </c>
      <c r="F126" s="79">
        <f ca="1">OFFSET('Raw Data'!$A$1,MATCH('Data Manipulation'!D126,'Raw Data'!$D:$D,0)-1,MATCH('Data Manipulation'!$F$9,'Raw Data'!$4:$4,0)-1)</f>
        <v>6165.9000000000005</v>
      </c>
      <c r="G126" s="79">
        <f ca="1">OFFSET('Raw Data'!$A$1,MATCH('Data Manipulation'!D126,'Raw Data'!$D:$D,0)-1,MATCH('Data Manipulation'!$G$9,'Raw Data'!$4:$4,0)-1)</f>
        <v>6488.1</v>
      </c>
      <c r="H126" s="80">
        <f t="shared" ca="1" si="39"/>
        <v>-4.9660147038424161E-2</v>
      </c>
    </row>
    <row r="127" spans="1:8" x14ac:dyDescent="0.2">
      <c r="A127" s="72" t="s">
        <v>203</v>
      </c>
      <c r="B127" s="72" t="s">
        <v>188</v>
      </c>
      <c r="C127" s="73" t="s">
        <v>211</v>
      </c>
      <c r="D127" s="74" t="str">
        <f t="shared" si="38"/>
        <v>UKwebsite.comAddToCart</v>
      </c>
      <c r="F127" s="79">
        <f ca="1">OFFSET('Raw Data'!$A$1,MATCH('Data Manipulation'!D127,'Raw Data'!$D:$D,0)-1,MATCH('Data Manipulation'!$F$9,'Raw Data'!$4:$4,0)-1)</f>
        <v>3269.25</v>
      </c>
      <c r="G127" s="79">
        <f ca="1">OFFSET('Raw Data'!$A$1,MATCH('Data Manipulation'!D127,'Raw Data'!$D:$D,0)-1,MATCH('Data Manipulation'!$G$9,'Raw Data'!$4:$4,0)-1)</f>
        <v>3165.3</v>
      </c>
      <c r="H127" s="80">
        <f t="shared" ca="1" si="39"/>
        <v>3.2840489053170253E-2</v>
      </c>
    </row>
    <row r="128" spans="1:8" x14ac:dyDescent="0.2">
      <c r="A128" s="72" t="s">
        <v>203</v>
      </c>
      <c r="B128" s="72" t="s">
        <v>188</v>
      </c>
      <c r="C128" s="73" t="s">
        <v>12</v>
      </c>
      <c r="D128" s="74" t="str">
        <f t="shared" si="38"/>
        <v>UKwebsite.comCheckout</v>
      </c>
      <c r="F128" s="79">
        <f ca="1">OFFSET('Raw Data'!$A$1,MATCH('Data Manipulation'!D128,'Raw Data'!$D:$D,0)-1,MATCH('Data Manipulation'!$F$9,'Raw Data'!$4:$4,0)-1)</f>
        <v>2710.35</v>
      </c>
      <c r="G128" s="79">
        <f ca="1">OFFSET('Raw Data'!$A$1,MATCH('Data Manipulation'!D128,'Raw Data'!$D:$D,0)-1,MATCH('Data Manipulation'!$G$9,'Raw Data'!$4:$4,0)-1)</f>
        <v>2806.2000000000003</v>
      </c>
      <c r="H128" s="80">
        <f t="shared" ca="1" si="39"/>
        <v>-3.4156510583707632E-2</v>
      </c>
    </row>
    <row r="129" spans="1:8" x14ac:dyDescent="0.2">
      <c r="A129" s="72" t="s">
        <v>203</v>
      </c>
      <c r="B129" s="72" t="s">
        <v>188</v>
      </c>
      <c r="C129" s="73" t="s">
        <v>13</v>
      </c>
      <c r="D129" s="74" t="str">
        <f t="shared" si="38"/>
        <v>UKwebsite.comOrder</v>
      </c>
      <c r="F129" s="79">
        <f ca="1">OFFSET('Raw Data'!$A$1,MATCH('Data Manipulation'!D129,'Raw Data'!$D:$D,0)-1,MATCH('Data Manipulation'!$F$9,'Raw Data'!$4:$4,0)-1)</f>
        <v>2026.8</v>
      </c>
      <c r="G129" s="79">
        <f ca="1">OFFSET('Raw Data'!$A$1,MATCH('Data Manipulation'!D129,'Raw Data'!$D:$D,0)-1,MATCH('Data Manipulation'!$G$9,'Raw Data'!$4:$4,0)-1)</f>
        <v>2062.35</v>
      </c>
      <c r="H129" s="80">
        <f t="shared" ca="1" si="39"/>
        <v>-1.7237617281256796E-2</v>
      </c>
    </row>
    <row r="130" spans="1:8" x14ac:dyDescent="0.2">
      <c r="B130"/>
    </row>
    <row r="131" spans="1:8" x14ac:dyDescent="0.2">
      <c r="A131" s="72" t="s">
        <v>203</v>
      </c>
      <c r="B131" s="72" t="s">
        <v>189</v>
      </c>
      <c r="C131" s="73" t="s">
        <v>11</v>
      </c>
      <c r="D131" s="74" t="str">
        <f t="shared" ref="D131:D136" si="40">A131&amp;B131&amp;C131</f>
        <v>UKwebsite.com/landing-pageSessions</v>
      </c>
      <c r="F131" s="79">
        <f ca="1">OFFSET('Raw Data'!$A$1,MATCH('Data Manipulation'!D131,'Raw Data'!$D:$D,0)-1,MATCH('Data Manipulation'!$F$9,'Raw Data'!$4:$4,0)-1)</f>
        <v>5340.15</v>
      </c>
      <c r="G131" s="79">
        <f ca="1">OFFSET('Raw Data'!$A$1,MATCH('Data Manipulation'!D131,'Raw Data'!$D:$D,0)-1,MATCH('Data Manipulation'!$G$9,'Raw Data'!$4:$4,0)-1)</f>
        <v>6499.05</v>
      </c>
      <c r="H131" s="80">
        <f t="shared" ref="H131:H136" ca="1" si="41">(F131-G131)/G131</f>
        <v>-0.17831836960786585</v>
      </c>
    </row>
    <row r="132" spans="1:8" x14ac:dyDescent="0.2">
      <c r="A132" s="72" t="s">
        <v>203</v>
      </c>
      <c r="B132" s="72" t="s">
        <v>189</v>
      </c>
      <c r="C132" s="73" t="s">
        <v>209</v>
      </c>
      <c r="D132" s="74" t="str">
        <f t="shared" si="40"/>
        <v>UKwebsite.com/landing-pageCategoryView</v>
      </c>
      <c r="F132" s="79">
        <f ca="1">OFFSET('Raw Data'!$A$1,MATCH('Data Manipulation'!D132,'Raw Data'!$D:$D,0)-1,MATCH('Data Manipulation'!$F$9,'Raw Data'!$4:$4,0)-1)</f>
        <v>2900.1</v>
      </c>
      <c r="G132" s="79">
        <f ca="1">OFFSET('Raw Data'!$A$1,MATCH('Data Manipulation'!D132,'Raw Data'!$D:$D,0)-1,MATCH('Data Manipulation'!$G$9,'Raw Data'!$4:$4,0)-1)</f>
        <v>3060.45</v>
      </c>
      <c r="H132" s="80">
        <f t="shared" ca="1" si="41"/>
        <v>-5.2394255746703887E-2</v>
      </c>
    </row>
    <row r="133" spans="1:8" x14ac:dyDescent="0.2">
      <c r="A133" s="72" t="s">
        <v>203</v>
      </c>
      <c r="B133" s="72" t="s">
        <v>189</v>
      </c>
      <c r="C133" s="73" t="s">
        <v>210</v>
      </c>
      <c r="D133" s="74" t="str">
        <f t="shared" si="40"/>
        <v>UKwebsite.com/landing-pageProductView</v>
      </c>
      <c r="F133" s="79">
        <f ca="1">OFFSET('Raw Data'!$A$1,MATCH('Data Manipulation'!D133,'Raw Data'!$D:$D,0)-1,MATCH('Data Manipulation'!$F$9,'Raw Data'!$4:$4,0)-1)</f>
        <v>2055.2999999999997</v>
      </c>
      <c r="G133" s="79">
        <f ca="1">OFFSET('Raw Data'!$A$1,MATCH('Data Manipulation'!D133,'Raw Data'!$D:$D,0)-1,MATCH('Data Manipulation'!$G$9,'Raw Data'!$4:$4,0)-1)</f>
        <v>2162.6999999999998</v>
      </c>
      <c r="H133" s="80">
        <f t="shared" ca="1" si="41"/>
        <v>-4.9660147038424238E-2</v>
      </c>
    </row>
    <row r="134" spans="1:8" x14ac:dyDescent="0.2">
      <c r="A134" s="72" t="s">
        <v>203</v>
      </c>
      <c r="B134" s="72" t="s">
        <v>189</v>
      </c>
      <c r="C134" s="73" t="s">
        <v>211</v>
      </c>
      <c r="D134" s="74" t="str">
        <f t="shared" si="40"/>
        <v>UKwebsite.com/landing-pageAddToCart</v>
      </c>
      <c r="F134" s="79">
        <f ca="1">OFFSET('Raw Data'!$A$1,MATCH('Data Manipulation'!D134,'Raw Data'!$D:$D,0)-1,MATCH('Data Manipulation'!$F$9,'Raw Data'!$4:$4,0)-1)</f>
        <v>1089.75</v>
      </c>
      <c r="G134" s="79">
        <f ca="1">OFFSET('Raw Data'!$A$1,MATCH('Data Manipulation'!D134,'Raw Data'!$D:$D,0)-1,MATCH('Data Manipulation'!$G$9,'Raw Data'!$4:$4,0)-1)</f>
        <v>1055.0999999999999</v>
      </c>
      <c r="H134" s="80">
        <f t="shared" ca="1" si="41"/>
        <v>3.2840489053170406E-2</v>
      </c>
    </row>
    <row r="135" spans="1:8" x14ac:dyDescent="0.2">
      <c r="A135" s="72" t="s">
        <v>203</v>
      </c>
      <c r="B135" s="72" t="s">
        <v>189</v>
      </c>
      <c r="C135" s="73" t="s">
        <v>12</v>
      </c>
      <c r="D135" s="74" t="str">
        <f t="shared" si="40"/>
        <v>UKwebsite.com/landing-pageCheckout</v>
      </c>
      <c r="F135" s="79">
        <f ca="1">OFFSET('Raw Data'!$A$1,MATCH('Data Manipulation'!D135,'Raw Data'!$D:$D,0)-1,MATCH('Data Manipulation'!$F$9,'Raw Data'!$4:$4,0)-1)</f>
        <v>903.44999999999993</v>
      </c>
      <c r="G135" s="79">
        <f ca="1">OFFSET('Raw Data'!$A$1,MATCH('Data Manipulation'!D135,'Raw Data'!$D:$D,0)-1,MATCH('Data Manipulation'!$G$9,'Raw Data'!$4:$4,0)-1)</f>
        <v>935.4</v>
      </c>
      <c r="H135" s="80">
        <f t="shared" ca="1" si="41"/>
        <v>-3.4156510583707556E-2</v>
      </c>
    </row>
    <row r="136" spans="1:8" x14ac:dyDescent="0.2">
      <c r="A136" s="72" t="s">
        <v>203</v>
      </c>
      <c r="B136" s="72" t="s">
        <v>189</v>
      </c>
      <c r="C136" s="73" t="s">
        <v>13</v>
      </c>
      <c r="D136" s="74" t="str">
        <f t="shared" si="40"/>
        <v>UKwebsite.com/landing-pageOrder</v>
      </c>
      <c r="F136" s="79">
        <f ca="1">OFFSET('Raw Data'!$A$1,MATCH('Data Manipulation'!D136,'Raw Data'!$D:$D,0)-1,MATCH('Data Manipulation'!$F$9,'Raw Data'!$4:$4,0)-1)</f>
        <v>675.6</v>
      </c>
      <c r="G136" s="79">
        <f ca="1">OFFSET('Raw Data'!$A$1,MATCH('Data Manipulation'!D136,'Raw Data'!$D:$D,0)-1,MATCH('Data Manipulation'!$G$9,'Raw Data'!$4:$4,0)-1)</f>
        <v>687.44999999999993</v>
      </c>
      <c r="H136" s="80">
        <f t="shared" ca="1" si="41"/>
        <v>-1.7237617281256688E-2</v>
      </c>
    </row>
    <row r="137" spans="1:8" x14ac:dyDescent="0.2">
      <c r="B137"/>
    </row>
    <row r="138" spans="1:8" x14ac:dyDescent="0.2">
      <c r="A138" s="72" t="s">
        <v>203</v>
      </c>
      <c r="B138" s="72" t="s">
        <v>190</v>
      </c>
      <c r="C138" s="73" t="s">
        <v>11</v>
      </c>
      <c r="D138" s="74" t="str">
        <f t="shared" ref="D138:D143" si="42">A138&amp;B138&amp;C138</f>
        <v>UKwebsite.com/landingSessions</v>
      </c>
      <c r="F138" s="79">
        <f ca="1">OFFSET('Raw Data'!$A$1,MATCH('Data Manipulation'!D138,'Raw Data'!$D:$D,0)-1,MATCH('Data Manipulation'!$F$9,'Raw Data'!$4:$4,0)-1)</f>
        <v>3560.1000000000004</v>
      </c>
      <c r="G138" s="79">
        <f ca="1">OFFSET('Raw Data'!$A$1,MATCH('Data Manipulation'!D138,'Raw Data'!$D:$D,0)-1,MATCH('Data Manipulation'!$G$9,'Raw Data'!$4:$4,0)-1)</f>
        <v>4332.7</v>
      </c>
      <c r="H138" s="80">
        <f t="shared" ref="H138:H143" ca="1" si="43">(F138-G138)/G138</f>
        <v>-0.17831836960786565</v>
      </c>
    </row>
    <row r="139" spans="1:8" x14ac:dyDescent="0.2">
      <c r="A139" s="72" t="s">
        <v>203</v>
      </c>
      <c r="B139" s="72" t="s">
        <v>190</v>
      </c>
      <c r="C139" s="73" t="s">
        <v>209</v>
      </c>
      <c r="D139" s="74" t="str">
        <f t="shared" si="42"/>
        <v>UKwebsite.com/landingCategoryView</v>
      </c>
      <c r="F139" s="79">
        <f ca="1">OFFSET('Raw Data'!$A$1,MATCH('Data Manipulation'!D139,'Raw Data'!$D:$D,0)-1,MATCH('Data Manipulation'!$F$9,'Raw Data'!$4:$4,0)-1)</f>
        <v>1933.4</v>
      </c>
      <c r="G139" s="79">
        <f ca="1">OFFSET('Raw Data'!$A$1,MATCH('Data Manipulation'!D139,'Raw Data'!$D:$D,0)-1,MATCH('Data Manipulation'!$G$9,'Raw Data'!$4:$4,0)-1)</f>
        <v>2040.3000000000002</v>
      </c>
      <c r="H139" s="80">
        <f t="shared" ca="1" si="43"/>
        <v>-5.2394255746703956E-2</v>
      </c>
    </row>
    <row r="140" spans="1:8" x14ac:dyDescent="0.2">
      <c r="A140" s="72" t="s">
        <v>203</v>
      </c>
      <c r="B140" s="72" t="s">
        <v>190</v>
      </c>
      <c r="C140" s="73" t="s">
        <v>210</v>
      </c>
      <c r="D140" s="74" t="str">
        <f t="shared" si="42"/>
        <v>UKwebsite.com/landingProductView</v>
      </c>
      <c r="F140" s="79">
        <f ca="1">OFFSET('Raw Data'!$A$1,MATCH('Data Manipulation'!D140,'Raw Data'!$D:$D,0)-1,MATCH('Data Manipulation'!$F$9,'Raw Data'!$4:$4,0)-1)</f>
        <v>1370.2</v>
      </c>
      <c r="G140" s="79">
        <f ca="1">OFFSET('Raw Data'!$A$1,MATCH('Data Manipulation'!D140,'Raw Data'!$D:$D,0)-1,MATCH('Data Manipulation'!$G$9,'Raw Data'!$4:$4,0)-1)</f>
        <v>1441.8000000000002</v>
      </c>
      <c r="H140" s="80">
        <f t="shared" ca="1" si="43"/>
        <v>-4.9660147038424279E-2</v>
      </c>
    </row>
    <row r="141" spans="1:8" x14ac:dyDescent="0.2">
      <c r="A141" s="72" t="s">
        <v>203</v>
      </c>
      <c r="B141" s="72" t="s">
        <v>190</v>
      </c>
      <c r="C141" s="73" t="s">
        <v>211</v>
      </c>
      <c r="D141" s="74" t="str">
        <f t="shared" si="42"/>
        <v>UKwebsite.com/landingAddToCart</v>
      </c>
      <c r="F141" s="79">
        <f ca="1">OFFSET('Raw Data'!$A$1,MATCH('Data Manipulation'!D141,'Raw Data'!$D:$D,0)-1,MATCH('Data Manipulation'!$F$9,'Raw Data'!$4:$4,0)-1)</f>
        <v>726.5</v>
      </c>
      <c r="G141" s="79">
        <f ca="1">OFFSET('Raw Data'!$A$1,MATCH('Data Manipulation'!D141,'Raw Data'!$D:$D,0)-1,MATCH('Data Manipulation'!$G$9,'Raw Data'!$4:$4,0)-1)</f>
        <v>703.40000000000009</v>
      </c>
      <c r="H141" s="80">
        <f t="shared" ca="1" si="43"/>
        <v>3.2840489053170184E-2</v>
      </c>
    </row>
    <row r="142" spans="1:8" x14ac:dyDescent="0.2">
      <c r="A142" s="72" t="s">
        <v>203</v>
      </c>
      <c r="B142" s="72" t="s">
        <v>190</v>
      </c>
      <c r="C142" s="73" t="s">
        <v>12</v>
      </c>
      <c r="D142" s="74" t="str">
        <f t="shared" si="42"/>
        <v>UKwebsite.com/landingCheckout</v>
      </c>
      <c r="F142" s="79">
        <f ca="1">OFFSET('Raw Data'!$A$1,MATCH('Data Manipulation'!D142,'Raw Data'!$D:$D,0)-1,MATCH('Data Manipulation'!$F$9,'Raw Data'!$4:$4,0)-1)</f>
        <v>602.30000000000007</v>
      </c>
      <c r="G142" s="79">
        <f ca="1">OFFSET('Raw Data'!$A$1,MATCH('Data Manipulation'!D142,'Raw Data'!$D:$D,0)-1,MATCH('Data Manipulation'!$G$9,'Raw Data'!$4:$4,0)-1)</f>
        <v>623.6</v>
      </c>
      <c r="H142" s="80">
        <f t="shared" ca="1" si="43"/>
        <v>-3.4156510583707431E-2</v>
      </c>
    </row>
    <row r="143" spans="1:8" x14ac:dyDescent="0.2">
      <c r="A143" s="72" t="s">
        <v>203</v>
      </c>
      <c r="B143" s="72" t="s">
        <v>190</v>
      </c>
      <c r="C143" s="73" t="s">
        <v>13</v>
      </c>
      <c r="D143" s="74" t="str">
        <f t="shared" si="42"/>
        <v>UKwebsite.com/landingOrder</v>
      </c>
      <c r="F143" s="79">
        <f ca="1">OFFSET('Raw Data'!$A$1,MATCH('Data Manipulation'!D143,'Raw Data'!$D:$D,0)-1,MATCH('Data Manipulation'!$F$9,'Raw Data'!$4:$4,0)-1)</f>
        <v>450.40000000000003</v>
      </c>
      <c r="G143" s="79">
        <f ca="1">OFFSET('Raw Data'!$A$1,MATCH('Data Manipulation'!D143,'Raw Data'!$D:$D,0)-1,MATCH('Data Manipulation'!$G$9,'Raw Data'!$4:$4,0)-1)</f>
        <v>458.3</v>
      </c>
      <c r="H143" s="80">
        <f t="shared" ca="1" si="43"/>
        <v>-1.7237617281256768E-2</v>
      </c>
    </row>
    <row r="144" spans="1:8" x14ac:dyDescent="0.2">
      <c r="B144"/>
    </row>
    <row r="145" spans="1:8" x14ac:dyDescent="0.2">
      <c r="A145" s="72" t="s">
        <v>203</v>
      </c>
      <c r="B145" s="72" t="s">
        <v>191</v>
      </c>
      <c r="C145" s="73" t="s">
        <v>11</v>
      </c>
      <c r="D145" s="74" t="str">
        <f t="shared" ref="D145:D150" si="44">A145&amp;B145&amp;C145</f>
        <v>UKwebsite.com/other-lpSessions</v>
      </c>
      <c r="F145" s="79">
        <f ca="1">OFFSET('Raw Data'!$A$1,MATCH('Data Manipulation'!D145,'Raw Data'!$D:$D,0)-1,MATCH('Data Manipulation'!$F$9,'Raw Data'!$4:$4,0)-1)</f>
        <v>1780.0500000000002</v>
      </c>
      <c r="G145" s="79">
        <f ca="1">OFFSET('Raw Data'!$A$1,MATCH('Data Manipulation'!D145,'Raw Data'!$D:$D,0)-1,MATCH('Data Manipulation'!$G$9,'Raw Data'!$4:$4,0)-1)</f>
        <v>2166.35</v>
      </c>
      <c r="H145" s="80">
        <f t="shared" ref="H145:H150" ca="1" si="45">(F145-G145)/G145</f>
        <v>-0.17831836960786565</v>
      </c>
    </row>
    <row r="146" spans="1:8" x14ac:dyDescent="0.2">
      <c r="A146" s="72" t="s">
        <v>203</v>
      </c>
      <c r="B146" s="72" t="s">
        <v>191</v>
      </c>
      <c r="C146" s="73" t="s">
        <v>209</v>
      </c>
      <c r="D146" s="74" t="str">
        <f t="shared" si="44"/>
        <v>UKwebsite.com/other-lpCategoryView</v>
      </c>
      <c r="F146" s="79">
        <f ca="1">OFFSET('Raw Data'!$A$1,MATCH('Data Manipulation'!D146,'Raw Data'!$D:$D,0)-1,MATCH('Data Manipulation'!$F$9,'Raw Data'!$4:$4,0)-1)</f>
        <v>966.7</v>
      </c>
      <c r="G146" s="79">
        <f ca="1">OFFSET('Raw Data'!$A$1,MATCH('Data Manipulation'!D146,'Raw Data'!$D:$D,0)-1,MATCH('Data Manipulation'!$G$9,'Raw Data'!$4:$4,0)-1)</f>
        <v>1020.1500000000001</v>
      </c>
      <c r="H146" s="80">
        <f t="shared" ca="1" si="45"/>
        <v>-5.2394255746703956E-2</v>
      </c>
    </row>
    <row r="147" spans="1:8" x14ac:dyDescent="0.2">
      <c r="A147" s="72" t="s">
        <v>203</v>
      </c>
      <c r="B147" s="72" t="s">
        <v>191</v>
      </c>
      <c r="C147" s="73" t="s">
        <v>210</v>
      </c>
      <c r="D147" s="74" t="str">
        <f t="shared" si="44"/>
        <v>UKwebsite.com/other-lpProductView</v>
      </c>
      <c r="F147" s="79">
        <f ca="1">OFFSET('Raw Data'!$A$1,MATCH('Data Manipulation'!D147,'Raw Data'!$D:$D,0)-1,MATCH('Data Manipulation'!$F$9,'Raw Data'!$4:$4,0)-1)</f>
        <v>685.1</v>
      </c>
      <c r="G147" s="79">
        <f ca="1">OFFSET('Raw Data'!$A$1,MATCH('Data Manipulation'!D147,'Raw Data'!$D:$D,0)-1,MATCH('Data Manipulation'!$G$9,'Raw Data'!$4:$4,0)-1)</f>
        <v>720.90000000000009</v>
      </c>
      <c r="H147" s="80">
        <f t="shared" ca="1" si="45"/>
        <v>-4.9660147038424279E-2</v>
      </c>
    </row>
    <row r="148" spans="1:8" x14ac:dyDescent="0.2">
      <c r="A148" s="72" t="s">
        <v>203</v>
      </c>
      <c r="B148" s="72" t="s">
        <v>191</v>
      </c>
      <c r="C148" s="73" t="s">
        <v>211</v>
      </c>
      <c r="D148" s="74" t="str">
        <f t="shared" si="44"/>
        <v>UKwebsite.com/other-lpAddToCart</v>
      </c>
      <c r="F148" s="79">
        <f ca="1">OFFSET('Raw Data'!$A$1,MATCH('Data Manipulation'!D148,'Raw Data'!$D:$D,0)-1,MATCH('Data Manipulation'!$F$9,'Raw Data'!$4:$4,0)-1)</f>
        <v>363.25</v>
      </c>
      <c r="G148" s="79">
        <f ca="1">OFFSET('Raw Data'!$A$1,MATCH('Data Manipulation'!D148,'Raw Data'!$D:$D,0)-1,MATCH('Data Manipulation'!$G$9,'Raw Data'!$4:$4,0)-1)</f>
        <v>351.70000000000005</v>
      </c>
      <c r="H148" s="80">
        <f t="shared" ca="1" si="45"/>
        <v>3.2840489053170184E-2</v>
      </c>
    </row>
    <row r="149" spans="1:8" x14ac:dyDescent="0.2">
      <c r="A149" s="72" t="s">
        <v>203</v>
      </c>
      <c r="B149" s="72" t="s">
        <v>191</v>
      </c>
      <c r="C149" s="73" t="s">
        <v>12</v>
      </c>
      <c r="D149" s="74" t="str">
        <f t="shared" si="44"/>
        <v>UKwebsite.com/other-lpCheckout</v>
      </c>
      <c r="F149" s="79">
        <f ca="1">OFFSET('Raw Data'!$A$1,MATCH('Data Manipulation'!D149,'Raw Data'!$D:$D,0)-1,MATCH('Data Manipulation'!$F$9,'Raw Data'!$4:$4,0)-1)</f>
        <v>301.15000000000003</v>
      </c>
      <c r="G149" s="79">
        <f ca="1">OFFSET('Raw Data'!$A$1,MATCH('Data Manipulation'!D149,'Raw Data'!$D:$D,0)-1,MATCH('Data Manipulation'!$G$9,'Raw Data'!$4:$4,0)-1)</f>
        <v>311.8</v>
      </c>
      <c r="H149" s="80">
        <f t="shared" ca="1" si="45"/>
        <v>-3.4156510583707431E-2</v>
      </c>
    </row>
    <row r="150" spans="1:8" x14ac:dyDescent="0.2">
      <c r="A150" s="72" t="s">
        <v>203</v>
      </c>
      <c r="B150" s="72" t="s">
        <v>191</v>
      </c>
      <c r="C150" s="73" t="s">
        <v>13</v>
      </c>
      <c r="D150" s="74" t="str">
        <f t="shared" si="44"/>
        <v>UKwebsite.com/other-lpOrder</v>
      </c>
      <c r="F150" s="79">
        <f ca="1">OFFSET('Raw Data'!$A$1,MATCH('Data Manipulation'!D150,'Raw Data'!$D:$D,0)-1,MATCH('Data Manipulation'!$F$9,'Raw Data'!$4:$4,0)-1)</f>
        <v>225.20000000000002</v>
      </c>
      <c r="G150" s="79">
        <f ca="1">OFFSET('Raw Data'!$A$1,MATCH('Data Manipulation'!D150,'Raw Data'!$D:$D,0)-1,MATCH('Data Manipulation'!$G$9,'Raw Data'!$4:$4,0)-1)</f>
        <v>229.15</v>
      </c>
      <c r="H150" s="80">
        <f t="shared" ca="1" si="45"/>
        <v>-1.7237617281256768E-2</v>
      </c>
    </row>
    <row r="151" spans="1:8" x14ac:dyDescent="0.2">
      <c r="B151"/>
    </row>
    <row r="152" spans="1:8" x14ac:dyDescent="0.2">
      <c r="A152" s="72" t="s">
        <v>203</v>
      </c>
      <c r="B152" s="72" t="s">
        <v>193</v>
      </c>
      <c r="C152" s="73" t="s">
        <v>11</v>
      </c>
      <c r="D152" s="74" t="str">
        <f t="shared" ref="D152:D157" si="46">A152&amp;B152&amp;C152</f>
        <v>UKwebsite.com/here-tooSessions</v>
      </c>
      <c r="F152" s="79">
        <f ca="1">OFFSET('Raw Data'!$A$1,MATCH('Data Manipulation'!D152,'Raw Data'!$D:$D,0)-1,MATCH('Data Manipulation'!$F$9,'Raw Data'!$4:$4,0)-1)</f>
        <v>1780.0500000000002</v>
      </c>
      <c r="G152" s="79">
        <f ca="1">OFFSET('Raw Data'!$A$1,MATCH('Data Manipulation'!D152,'Raw Data'!$D:$D,0)-1,MATCH('Data Manipulation'!$G$9,'Raw Data'!$4:$4,0)-1)</f>
        <v>2166.35</v>
      </c>
      <c r="H152" s="80">
        <f t="shared" ref="H152:H157" ca="1" si="47">(F152-G152)/G152</f>
        <v>-0.17831836960786565</v>
      </c>
    </row>
    <row r="153" spans="1:8" x14ac:dyDescent="0.2">
      <c r="A153" s="72" t="s">
        <v>203</v>
      </c>
      <c r="B153" s="72" t="s">
        <v>193</v>
      </c>
      <c r="C153" s="73" t="s">
        <v>209</v>
      </c>
      <c r="D153" s="74" t="str">
        <f t="shared" si="46"/>
        <v>UKwebsite.com/here-tooCategoryView</v>
      </c>
      <c r="F153" s="79">
        <f ca="1">OFFSET('Raw Data'!$A$1,MATCH('Data Manipulation'!D153,'Raw Data'!$D:$D,0)-1,MATCH('Data Manipulation'!$F$9,'Raw Data'!$4:$4,0)-1)</f>
        <v>966.7</v>
      </c>
      <c r="G153" s="79">
        <f ca="1">OFFSET('Raw Data'!$A$1,MATCH('Data Manipulation'!D153,'Raw Data'!$D:$D,0)-1,MATCH('Data Manipulation'!$G$9,'Raw Data'!$4:$4,0)-1)</f>
        <v>1020.1500000000001</v>
      </c>
      <c r="H153" s="80">
        <f t="shared" ca="1" si="47"/>
        <v>-5.2394255746703956E-2</v>
      </c>
    </row>
    <row r="154" spans="1:8" x14ac:dyDescent="0.2">
      <c r="A154" s="72" t="s">
        <v>203</v>
      </c>
      <c r="B154" s="72" t="s">
        <v>193</v>
      </c>
      <c r="C154" s="73" t="s">
        <v>210</v>
      </c>
      <c r="D154" s="74" t="str">
        <f t="shared" si="46"/>
        <v>UKwebsite.com/here-tooProductView</v>
      </c>
      <c r="F154" s="79">
        <f ca="1">OFFSET('Raw Data'!$A$1,MATCH('Data Manipulation'!D154,'Raw Data'!$D:$D,0)-1,MATCH('Data Manipulation'!$F$9,'Raw Data'!$4:$4,0)-1)</f>
        <v>685.1</v>
      </c>
      <c r="G154" s="79">
        <f ca="1">OFFSET('Raw Data'!$A$1,MATCH('Data Manipulation'!D154,'Raw Data'!$D:$D,0)-1,MATCH('Data Manipulation'!$G$9,'Raw Data'!$4:$4,0)-1)</f>
        <v>720.90000000000009</v>
      </c>
      <c r="H154" s="80">
        <f t="shared" ca="1" si="47"/>
        <v>-4.9660147038424279E-2</v>
      </c>
    </row>
    <row r="155" spans="1:8" x14ac:dyDescent="0.2">
      <c r="A155" s="72" t="s">
        <v>203</v>
      </c>
      <c r="B155" s="72" t="s">
        <v>193</v>
      </c>
      <c r="C155" s="73" t="s">
        <v>211</v>
      </c>
      <c r="D155" s="74" t="str">
        <f t="shared" si="46"/>
        <v>UKwebsite.com/here-tooAddToCart</v>
      </c>
      <c r="F155" s="79">
        <f ca="1">OFFSET('Raw Data'!$A$1,MATCH('Data Manipulation'!D155,'Raw Data'!$D:$D,0)-1,MATCH('Data Manipulation'!$F$9,'Raw Data'!$4:$4,0)-1)</f>
        <v>363.25</v>
      </c>
      <c r="G155" s="79">
        <f ca="1">OFFSET('Raw Data'!$A$1,MATCH('Data Manipulation'!D155,'Raw Data'!$D:$D,0)-1,MATCH('Data Manipulation'!$G$9,'Raw Data'!$4:$4,0)-1)</f>
        <v>351.70000000000005</v>
      </c>
      <c r="H155" s="80">
        <f t="shared" ca="1" si="47"/>
        <v>3.2840489053170184E-2</v>
      </c>
    </row>
    <row r="156" spans="1:8" x14ac:dyDescent="0.2">
      <c r="A156" s="72" t="s">
        <v>203</v>
      </c>
      <c r="B156" s="72" t="s">
        <v>193</v>
      </c>
      <c r="C156" s="73" t="s">
        <v>12</v>
      </c>
      <c r="D156" s="74" t="str">
        <f t="shared" si="46"/>
        <v>UKwebsite.com/here-tooCheckout</v>
      </c>
      <c r="F156" s="79">
        <f ca="1">OFFSET('Raw Data'!$A$1,MATCH('Data Manipulation'!D156,'Raw Data'!$D:$D,0)-1,MATCH('Data Manipulation'!$F$9,'Raw Data'!$4:$4,0)-1)</f>
        <v>301.15000000000003</v>
      </c>
      <c r="G156" s="79">
        <f ca="1">OFFSET('Raw Data'!$A$1,MATCH('Data Manipulation'!D156,'Raw Data'!$D:$D,0)-1,MATCH('Data Manipulation'!$G$9,'Raw Data'!$4:$4,0)-1)</f>
        <v>311.8</v>
      </c>
      <c r="H156" s="80">
        <f t="shared" ca="1" si="47"/>
        <v>-3.4156510583707431E-2</v>
      </c>
    </row>
    <row r="157" spans="1:8" x14ac:dyDescent="0.2">
      <c r="A157" s="72" t="s">
        <v>203</v>
      </c>
      <c r="B157" s="72" t="s">
        <v>193</v>
      </c>
      <c r="C157" s="73" t="s">
        <v>13</v>
      </c>
      <c r="D157" s="74" t="str">
        <f t="shared" si="46"/>
        <v>UKwebsite.com/here-tooOrder</v>
      </c>
      <c r="F157" s="79">
        <f ca="1">OFFSET('Raw Data'!$A$1,MATCH('Data Manipulation'!D157,'Raw Data'!$D:$D,0)-1,MATCH('Data Manipulation'!$F$9,'Raw Data'!$4:$4,0)-1)</f>
        <v>225.20000000000002</v>
      </c>
      <c r="G157" s="79">
        <f ca="1">OFFSET('Raw Data'!$A$1,MATCH('Data Manipulation'!D157,'Raw Data'!$D:$D,0)-1,MATCH('Data Manipulation'!$G$9,'Raw Data'!$4:$4,0)-1)</f>
        <v>229.15</v>
      </c>
      <c r="H157" s="80">
        <f t="shared" ca="1" si="47"/>
        <v>-1.7237617281256768E-2</v>
      </c>
    </row>
    <row r="158" spans="1:8" x14ac:dyDescent="0.2">
      <c r="B158"/>
    </row>
    <row r="159" spans="1:8" x14ac:dyDescent="0.2">
      <c r="A159" s="72" t="s">
        <v>203</v>
      </c>
      <c r="B159" s="72" t="s">
        <v>194</v>
      </c>
      <c r="C159" s="73" t="s">
        <v>11</v>
      </c>
      <c r="D159" s="74" t="str">
        <f t="shared" ref="D159:D164" si="48">A159&amp;B159&amp;C159</f>
        <v>UKwebsite.com/landingheheSessions</v>
      </c>
      <c r="F159" s="79">
        <f ca="1">OFFSET('Raw Data'!$A$1,MATCH('Data Manipulation'!D159,'Raw Data'!$D:$D,0)-1,MATCH('Data Manipulation'!$F$9,'Raw Data'!$4:$4,0)-1)</f>
        <v>3560.1000000000004</v>
      </c>
      <c r="G159" s="79">
        <f ca="1">OFFSET('Raw Data'!$A$1,MATCH('Data Manipulation'!D159,'Raw Data'!$D:$D,0)-1,MATCH('Data Manipulation'!$G$9,'Raw Data'!$4:$4,0)-1)</f>
        <v>4332.7</v>
      </c>
      <c r="H159" s="80">
        <f t="shared" ref="H159:H164" ca="1" si="49">(F159-G159)/G159</f>
        <v>-0.17831836960786565</v>
      </c>
    </row>
    <row r="160" spans="1:8" x14ac:dyDescent="0.2">
      <c r="A160" s="72" t="s">
        <v>203</v>
      </c>
      <c r="B160" s="72" t="s">
        <v>194</v>
      </c>
      <c r="C160" s="73" t="s">
        <v>209</v>
      </c>
      <c r="D160" s="74" t="str">
        <f t="shared" si="48"/>
        <v>UKwebsite.com/landingheheCategoryView</v>
      </c>
      <c r="F160" s="79">
        <f ca="1">OFFSET('Raw Data'!$A$1,MATCH('Data Manipulation'!D160,'Raw Data'!$D:$D,0)-1,MATCH('Data Manipulation'!$F$9,'Raw Data'!$4:$4,0)-1)</f>
        <v>1933.4</v>
      </c>
      <c r="G160" s="79">
        <f ca="1">OFFSET('Raw Data'!$A$1,MATCH('Data Manipulation'!D160,'Raw Data'!$D:$D,0)-1,MATCH('Data Manipulation'!$G$9,'Raw Data'!$4:$4,0)-1)</f>
        <v>2040.3000000000002</v>
      </c>
      <c r="H160" s="80">
        <f t="shared" ca="1" si="49"/>
        <v>-5.2394255746703956E-2</v>
      </c>
    </row>
    <row r="161" spans="1:8" x14ac:dyDescent="0.2">
      <c r="A161" s="72" t="s">
        <v>203</v>
      </c>
      <c r="B161" s="72" t="s">
        <v>194</v>
      </c>
      <c r="C161" s="73" t="s">
        <v>210</v>
      </c>
      <c r="D161" s="74" t="str">
        <f t="shared" si="48"/>
        <v>UKwebsite.com/landingheheProductView</v>
      </c>
      <c r="F161" s="79">
        <f ca="1">OFFSET('Raw Data'!$A$1,MATCH('Data Manipulation'!D161,'Raw Data'!$D:$D,0)-1,MATCH('Data Manipulation'!$F$9,'Raw Data'!$4:$4,0)-1)</f>
        <v>1370.2</v>
      </c>
      <c r="G161" s="79">
        <f ca="1">OFFSET('Raw Data'!$A$1,MATCH('Data Manipulation'!D161,'Raw Data'!$D:$D,0)-1,MATCH('Data Manipulation'!$G$9,'Raw Data'!$4:$4,0)-1)</f>
        <v>1441.8000000000002</v>
      </c>
      <c r="H161" s="80">
        <f t="shared" ca="1" si="49"/>
        <v>-4.9660147038424279E-2</v>
      </c>
    </row>
    <row r="162" spans="1:8" x14ac:dyDescent="0.2">
      <c r="A162" s="72" t="s">
        <v>203</v>
      </c>
      <c r="B162" s="72" t="s">
        <v>194</v>
      </c>
      <c r="C162" s="73" t="s">
        <v>211</v>
      </c>
      <c r="D162" s="74" t="str">
        <f t="shared" si="48"/>
        <v>UKwebsite.com/landingheheAddToCart</v>
      </c>
      <c r="F162" s="79">
        <f ca="1">OFFSET('Raw Data'!$A$1,MATCH('Data Manipulation'!D162,'Raw Data'!$D:$D,0)-1,MATCH('Data Manipulation'!$F$9,'Raw Data'!$4:$4,0)-1)</f>
        <v>726.5</v>
      </c>
      <c r="G162" s="79">
        <f ca="1">OFFSET('Raw Data'!$A$1,MATCH('Data Manipulation'!D162,'Raw Data'!$D:$D,0)-1,MATCH('Data Manipulation'!$G$9,'Raw Data'!$4:$4,0)-1)</f>
        <v>703.40000000000009</v>
      </c>
      <c r="H162" s="80">
        <f t="shared" ca="1" si="49"/>
        <v>3.2840489053170184E-2</v>
      </c>
    </row>
    <row r="163" spans="1:8" x14ac:dyDescent="0.2">
      <c r="A163" s="72" t="s">
        <v>203</v>
      </c>
      <c r="B163" s="72" t="s">
        <v>194</v>
      </c>
      <c r="C163" s="73" t="s">
        <v>12</v>
      </c>
      <c r="D163" s="74" t="str">
        <f t="shared" si="48"/>
        <v>UKwebsite.com/landingheheCheckout</v>
      </c>
      <c r="F163" s="79">
        <f ca="1">OFFSET('Raw Data'!$A$1,MATCH('Data Manipulation'!D163,'Raw Data'!$D:$D,0)-1,MATCH('Data Manipulation'!$F$9,'Raw Data'!$4:$4,0)-1)</f>
        <v>602.30000000000007</v>
      </c>
      <c r="G163" s="79">
        <f ca="1">OFFSET('Raw Data'!$A$1,MATCH('Data Manipulation'!D163,'Raw Data'!$D:$D,0)-1,MATCH('Data Manipulation'!$G$9,'Raw Data'!$4:$4,0)-1)</f>
        <v>623.6</v>
      </c>
      <c r="H163" s="80">
        <f t="shared" ca="1" si="49"/>
        <v>-3.4156510583707431E-2</v>
      </c>
    </row>
    <row r="164" spans="1:8" x14ac:dyDescent="0.2">
      <c r="A164" s="72" t="s">
        <v>203</v>
      </c>
      <c r="B164" s="72" t="s">
        <v>194</v>
      </c>
      <c r="C164" s="73" t="s">
        <v>13</v>
      </c>
      <c r="D164" s="74" t="str">
        <f t="shared" si="48"/>
        <v>UKwebsite.com/landingheheOrder</v>
      </c>
      <c r="F164" s="79">
        <f ca="1">OFFSET('Raw Data'!$A$1,MATCH('Data Manipulation'!D164,'Raw Data'!$D:$D,0)-1,MATCH('Data Manipulation'!$F$9,'Raw Data'!$4:$4,0)-1)</f>
        <v>450.40000000000003</v>
      </c>
      <c r="G164" s="79">
        <f ca="1">OFFSET('Raw Data'!$A$1,MATCH('Data Manipulation'!D164,'Raw Data'!$D:$D,0)-1,MATCH('Data Manipulation'!$G$9,'Raw Data'!$4:$4,0)-1)</f>
        <v>458.3</v>
      </c>
      <c r="H164" s="80">
        <f t="shared" ca="1" si="49"/>
        <v>-1.7237617281256768E-2</v>
      </c>
    </row>
    <row r="165" spans="1:8" x14ac:dyDescent="0.2">
      <c r="B165"/>
    </row>
    <row r="166" spans="1:8" x14ac:dyDescent="0.2">
      <c r="A166" s="72" t="s">
        <v>203</v>
      </c>
      <c r="B166" s="72" t="s">
        <v>195</v>
      </c>
      <c r="C166" s="73" t="s">
        <v>11</v>
      </c>
      <c r="D166" s="74" t="str">
        <f t="shared" ref="D166:D171" si="50">A166&amp;B166&amp;C166</f>
        <v>UKwebsite.com/productSessions</v>
      </c>
      <c r="F166" s="79">
        <f ca="1">OFFSET('Raw Data'!$A$1,MATCH('Data Manipulation'!D166,'Raw Data'!$D:$D,0)-1,MATCH('Data Manipulation'!$F$9,'Raw Data'!$4:$4,0)-1)</f>
        <v>3560.1000000000004</v>
      </c>
      <c r="G166" s="79">
        <f ca="1">OFFSET('Raw Data'!$A$1,MATCH('Data Manipulation'!D166,'Raw Data'!$D:$D,0)-1,MATCH('Data Manipulation'!$G$9,'Raw Data'!$4:$4,0)-1)</f>
        <v>4332.7</v>
      </c>
      <c r="H166" s="80">
        <f t="shared" ref="H166:H171" ca="1" si="51">(F166-G166)/G166</f>
        <v>-0.17831836960786565</v>
      </c>
    </row>
    <row r="167" spans="1:8" x14ac:dyDescent="0.2">
      <c r="A167" s="72" t="s">
        <v>203</v>
      </c>
      <c r="B167" s="72" t="s">
        <v>195</v>
      </c>
      <c r="C167" s="73" t="s">
        <v>209</v>
      </c>
      <c r="D167" s="74" t="str">
        <f t="shared" si="50"/>
        <v>UKwebsite.com/productCategoryView</v>
      </c>
      <c r="F167" s="79">
        <f ca="1">OFFSET('Raw Data'!$A$1,MATCH('Data Manipulation'!D167,'Raw Data'!$D:$D,0)-1,MATCH('Data Manipulation'!$F$9,'Raw Data'!$4:$4,0)-1)</f>
        <v>1933.4</v>
      </c>
      <c r="G167" s="79">
        <f ca="1">OFFSET('Raw Data'!$A$1,MATCH('Data Manipulation'!D167,'Raw Data'!$D:$D,0)-1,MATCH('Data Manipulation'!$G$9,'Raw Data'!$4:$4,0)-1)</f>
        <v>2040.3000000000002</v>
      </c>
      <c r="H167" s="80">
        <f t="shared" ca="1" si="51"/>
        <v>-5.2394255746703956E-2</v>
      </c>
    </row>
    <row r="168" spans="1:8" x14ac:dyDescent="0.2">
      <c r="A168" s="72" t="s">
        <v>203</v>
      </c>
      <c r="B168" s="72" t="s">
        <v>195</v>
      </c>
      <c r="C168" s="73" t="s">
        <v>210</v>
      </c>
      <c r="D168" s="74" t="str">
        <f t="shared" si="50"/>
        <v>UKwebsite.com/productProductView</v>
      </c>
      <c r="F168" s="79">
        <f ca="1">OFFSET('Raw Data'!$A$1,MATCH('Data Manipulation'!D168,'Raw Data'!$D:$D,0)-1,MATCH('Data Manipulation'!$F$9,'Raw Data'!$4:$4,0)-1)</f>
        <v>1370.2</v>
      </c>
      <c r="G168" s="79">
        <f ca="1">OFFSET('Raw Data'!$A$1,MATCH('Data Manipulation'!D168,'Raw Data'!$D:$D,0)-1,MATCH('Data Manipulation'!$G$9,'Raw Data'!$4:$4,0)-1)</f>
        <v>1441.8000000000002</v>
      </c>
      <c r="H168" s="80">
        <f t="shared" ca="1" si="51"/>
        <v>-4.9660147038424279E-2</v>
      </c>
    </row>
    <row r="169" spans="1:8" x14ac:dyDescent="0.2">
      <c r="A169" s="72" t="s">
        <v>203</v>
      </c>
      <c r="B169" s="72" t="s">
        <v>195</v>
      </c>
      <c r="C169" s="73" t="s">
        <v>211</v>
      </c>
      <c r="D169" s="74" t="str">
        <f t="shared" si="50"/>
        <v>UKwebsite.com/productAddToCart</v>
      </c>
      <c r="F169" s="79">
        <f ca="1">OFFSET('Raw Data'!$A$1,MATCH('Data Manipulation'!D169,'Raw Data'!$D:$D,0)-1,MATCH('Data Manipulation'!$F$9,'Raw Data'!$4:$4,0)-1)</f>
        <v>726.5</v>
      </c>
      <c r="G169" s="79">
        <f ca="1">OFFSET('Raw Data'!$A$1,MATCH('Data Manipulation'!D169,'Raw Data'!$D:$D,0)-1,MATCH('Data Manipulation'!$G$9,'Raw Data'!$4:$4,0)-1)</f>
        <v>703.40000000000009</v>
      </c>
      <c r="H169" s="80">
        <f t="shared" ca="1" si="51"/>
        <v>3.2840489053170184E-2</v>
      </c>
    </row>
    <row r="170" spans="1:8" x14ac:dyDescent="0.2">
      <c r="A170" s="72" t="s">
        <v>203</v>
      </c>
      <c r="B170" s="72" t="s">
        <v>195</v>
      </c>
      <c r="C170" s="73" t="s">
        <v>12</v>
      </c>
      <c r="D170" s="74" t="str">
        <f t="shared" si="50"/>
        <v>UKwebsite.com/productCheckout</v>
      </c>
      <c r="F170" s="79">
        <f ca="1">OFFSET('Raw Data'!$A$1,MATCH('Data Manipulation'!D170,'Raw Data'!$D:$D,0)-1,MATCH('Data Manipulation'!$F$9,'Raw Data'!$4:$4,0)-1)</f>
        <v>602.30000000000007</v>
      </c>
      <c r="G170" s="79">
        <f ca="1">OFFSET('Raw Data'!$A$1,MATCH('Data Manipulation'!D170,'Raw Data'!$D:$D,0)-1,MATCH('Data Manipulation'!$G$9,'Raw Data'!$4:$4,0)-1)</f>
        <v>623.6</v>
      </c>
      <c r="H170" s="80">
        <f t="shared" ca="1" si="51"/>
        <v>-3.4156510583707431E-2</v>
      </c>
    </row>
    <row r="171" spans="1:8" x14ac:dyDescent="0.2">
      <c r="A171" s="72" t="s">
        <v>203</v>
      </c>
      <c r="B171" s="72" t="s">
        <v>195</v>
      </c>
      <c r="C171" s="73" t="s">
        <v>13</v>
      </c>
      <c r="D171" s="74" t="str">
        <f t="shared" si="50"/>
        <v>UKwebsite.com/productOrder</v>
      </c>
      <c r="F171" s="79">
        <f ca="1">OFFSET('Raw Data'!$A$1,MATCH('Data Manipulation'!D171,'Raw Data'!$D:$D,0)-1,MATCH('Data Manipulation'!$F$9,'Raw Data'!$4:$4,0)-1)</f>
        <v>450.40000000000003</v>
      </c>
      <c r="G171" s="79">
        <f ca="1">OFFSET('Raw Data'!$A$1,MATCH('Data Manipulation'!D171,'Raw Data'!$D:$D,0)-1,MATCH('Data Manipulation'!$G$9,'Raw Data'!$4:$4,0)-1)</f>
        <v>458.3</v>
      </c>
      <c r="H171" s="80">
        <f t="shared" ca="1" si="51"/>
        <v>-1.7237617281256768E-2</v>
      </c>
    </row>
    <row r="173" spans="1:8" x14ac:dyDescent="0.2">
      <c r="A173" s="72" t="s">
        <v>203</v>
      </c>
      <c r="B173" s="72" t="s">
        <v>242</v>
      </c>
      <c r="C173" s="73" t="s">
        <v>11</v>
      </c>
      <c r="D173" s="74" t="str">
        <f t="shared" ref="D173:D178" si="52">A173&amp;B173&amp;C173</f>
        <v>UKFluffy JacketSessions</v>
      </c>
      <c r="F173" s="79">
        <f ca="1">OFFSET('Raw Data'!$A$1,MATCH('Data Manipulation'!D173,'Raw Data'!$D:$D,0)-1,MATCH('Data Manipulation'!$F$9,'Raw Data'!$4:$4,0)-1)</f>
        <v>4272.12</v>
      </c>
      <c r="G173" s="79">
        <f ca="1">OFFSET('Raw Data'!$A$1,MATCH('Data Manipulation'!D173,'Raw Data'!$D:$D,0)-1,MATCH('Data Manipulation'!$G$9,'Raw Data'!$4:$4,0)-1)</f>
        <v>5199.24</v>
      </c>
      <c r="H173" s="80">
        <f t="shared" ref="H173:H178" ca="1" si="53">(F173-G173)/G173</f>
        <v>-0.17831836960786576</v>
      </c>
    </row>
    <row r="174" spans="1:8" x14ac:dyDescent="0.2">
      <c r="A174" s="72" t="s">
        <v>203</v>
      </c>
      <c r="B174" s="72" t="s">
        <v>242</v>
      </c>
      <c r="C174" s="73" t="s">
        <v>209</v>
      </c>
      <c r="D174" s="74" t="str">
        <f t="shared" si="52"/>
        <v>UKFluffy JacketCategoryView</v>
      </c>
      <c r="F174" s="79">
        <f ca="1">OFFSET('Raw Data'!$A$1,MATCH('Data Manipulation'!D174,'Raw Data'!$D:$D,0)-1,MATCH('Data Manipulation'!$F$9,'Raw Data'!$4:$4,0)-1)</f>
        <v>1281.636</v>
      </c>
      <c r="G174" s="79">
        <f ca="1">OFFSET('Raw Data'!$A$1,MATCH('Data Manipulation'!D174,'Raw Data'!$D:$D,0)-1,MATCH('Data Manipulation'!$G$9,'Raw Data'!$4:$4,0)-1)</f>
        <v>1559.7719999999999</v>
      </c>
      <c r="H174" s="80">
        <f t="shared" ca="1" si="53"/>
        <v>-0.17831836960786576</v>
      </c>
    </row>
    <row r="175" spans="1:8" x14ac:dyDescent="0.2">
      <c r="A175" s="72" t="s">
        <v>203</v>
      </c>
      <c r="B175" s="72" t="s">
        <v>242</v>
      </c>
      <c r="C175" s="73" t="s">
        <v>210</v>
      </c>
      <c r="D175" s="74" t="str">
        <f t="shared" si="52"/>
        <v>UKFluffy JacketProductView</v>
      </c>
      <c r="F175" s="79">
        <f ca="1">OFFSET('Raw Data'!$A$1,MATCH('Data Manipulation'!D175,'Raw Data'!$D:$D,0)-1,MATCH('Data Manipulation'!$F$9,'Raw Data'!$4:$4,0)-1)</f>
        <v>384.49079999999998</v>
      </c>
      <c r="G175" s="79">
        <f ca="1">OFFSET('Raw Data'!$A$1,MATCH('Data Manipulation'!D175,'Raw Data'!$D:$D,0)-1,MATCH('Data Manipulation'!$G$9,'Raw Data'!$4:$4,0)-1)</f>
        <v>467.93159999999995</v>
      </c>
      <c r="H175" s="80">
        <f t="shared" ca="1" si="53"/>
        <v>-0.17831836960786571</v>
      </c>
    </row>
    <row r="176" spans="1:8" x14ac:dyDescent="0.2">
      <c r="A176" s="72" t="s">
        <v>203</v>
      </c>
      <c r="B176" s="72" t="s">
        <v>242</v>
      </c>
      <c r="C176" s="73" t="s">
        <v>211</v>
      </c>
      <c r="D176" s="74" t="str">
        <f t="shared" si="52"/>
        <v>UKFluffy JacketAddToCart</v>
      </c>
      <c r="F176" s="79">
        <f ca="1">OFFSET('Raw Data'!$A$1,MATCH('Data Manipulation'!D176,'Raw Data'!$D:$D,0)-1,MATCH('Data Manipulation'!$F$9,'Raw Data'!$4:$4,0)-1)</f>
        <v>115.34723999999999</v>
      </c>
      <c r="G176" s="79">
        <f ca="1">OFFSET('Raw Data'!$A$1,MATCH('Data Manipulation'!D176,'Raw Data'!$D:$D,0)-1,MATCH('Data Manipulation'!$G$9,'Raw Data'!$4:$4,0)-1)</f>
        <v>140.37947999999997</v>
      </c>
      <c r="H176" s="80">
        <f t="shared" ca="1" si="53"/>
        <v>-0.17831836960786571</v>
      </c>
    </row>
    <row r="177" spans="1:8" x14ac:dyDescent="0.2">
      <c r="A177" s="72" t="s">
        <v>203</v>
      </c>
      <c r="B177" s="72" t="s">
        <v>242</v>
      </c>
      <c r="C177" s="73" t="s">
        <v>261</v>
      </c>
      <c r="D177" s="74" t="str">
        <f t="shared" si="52"/>
        <v>UKFluffy JacketStep1</v>
      </c>
      <c r="F177" s="79">
        <f ca="1">OFFSET('Raw Data'!$A$1,MATCH('Data Manipulation'!D177,'Raw Data'!$D:$D,0)-1,MATCH('Data Manipulation'!$F$9,'Raw Data'!$4:$4,0)-1)</f>
        <v>57.673619999999993</v>
      </c>
      <c r="G177" s="79">
        <f ca="1">OFFSET('Raw Data'!$A$1,MATCH('Data Manipulation'!D177,'Raw Data'!$D:$D,0)-1,MATCH('Data Manipulation'!$G$9,'Raw Data'!$4:$4,0)-1)</f>
        <v>70.189739999999986</v>
      </c>
      <c r="H177" s="80">
        <f t="shared" ca="1" si="53"/>
        <v>-0.17831836960786571</v>
      </c>
    </row>
    <row r="178" spans="1:8" x14ac:dyDescent="0.2">
      <c r="A178" s="72" t="s">
        <v>203</v>
      </c>
      <c r="B178" s="72" t="s">
        <v>242</v>
      </c>
      <c r="C178" s="73" t="s">
        <v>13</v>
      </c>
      <c r="D178" s="74" t="str">
        <f t="shared" si="52"/>
        <v>UKFluffy JacketOrder</v>
      </c>
      <c r="F178" s="79">
        <f ca="1">OFFSET('Raw Data'!$A$1,MATCH('Data Manipulation'!D178,'Raw Data'!$D:$D,0)-1,MATCH('Data Manipulation'!$F$9,'Raw Data'!$4:$4,0)-1)</f>
        <v>46.138895999999995</v>
      </c>
      <c r="G178" s="79">
        <f ca="1">OFFSET('Raw Data'!$A$1,MATCH('Data Manipulation'!D178,'Raw Data'!$D:$D,0)-1,MATCH('Data Manipulation'!$G$9,'Raw Data'!$4:$4,0)-1)</f>
        <v>56.151791999999993</v>
      </c>
      <c r="H178" s="80">
        <f t="shared" ca="1" si="53"/>
        <v>-0.17831836960786573</v>
      </c>
    </row>
    <row r="179" spans="1:8" x14ac:dyDescent="0.2">
      <c r="A179" s="72" t="s">
        <v>203</v>
      </c>
      <c r="B179" s="72" t="s">
        <v>242</v>
      </c>
      <c r="C179" s="73" t="s">
        <v>212</v>
      </c>
      <c r="D179" s="74" t="str">
        <f t="shared" ref="D179:D182" si="54">A179&amp;B179&amp;C179</f>
        <v>UKFluffy JacketSales</v>
      </c>
      <c r="F179" s="79">
        <f ca="1">OFFSET('Raw Data'!$A$1,MATCH('Data Manipulation'!D179,'Raw Data'!$D:$D,0)-1,MATCH('Data Manipulation'!$F$9,'Raw Data'!$4:$4,0)-1)</f>
        <v>1644.24</v>
      </c>
      <c r="G179" s="79">
        <f ca="1">OFFSET('Raw Data'!$A$1,MATCH('Data Manipulation'!D179,'Raw Data'!$D:$D,0)-1,MATCH('Data Manipulation'!$G$9,'Raw Data'!$4:$4,0)-1)</f>
        <v>1730.1599999999999</v>
      </c>
      <c r="H179" s="80">
        <f t="shared" ref="H179:H182" ca="1" si="55">(F179-G179)/G179</f>
        <v>-4.9660147038424106E-2</v>
      </c>
    </row>
    <row r="180" spans="1:8" x14ac:dyDescent="0.2">
      <c r="A180" s="72" t="s">
        <v>203</v>
      </c>
      <c r="B180" s="72" t="s">
        <v>242</v>
      </c>
      <c r="C180" s="73" t="s">
        <v>247</v>
      </c>
      <c r="D180" s="74" t="str">
        <f t="shared" si="54"/>
        <v>UKFluffy JacketROI</v>
      </c>
      <c r="F180" s="79">
        <f ca="1">OFFSET('Raw Data'!$A$1,MATCH('Data Manipulation'!D180,'Raw Data'!$D:$D,0)-1,MATCH('Data Manipulation'!$F$9,'Raw Data'!$4:$4,0)-1)</f>
        <v>297</v>
      </c>
      <c r="G180" s="79">
        <f ca="1">OFFSET('Raw Data'!$A$1,MATCH('Data Manipulation'!D180,'Raw Data'!$D:$D,0)-1,MATCH('Data Manipulation'!$G$9,'Raw Data'!$4:$4,0)-1)</f>
        <v>264</v>
      </c>
      <c r="H180" s="80">
        <f t="shared" ca="1" si="55"/>
        <v>0.125</v>
      </c>
    </row>
    <row r="181" spans="1:8" x14ac:dyDescent="0.2">
      <c r="A181" s="72" t="s">
        <v>203</v>
      </c>
      <c r="B181" s="72" t="s">
        <v>242</v>
      </c>
      <c r="C181" s="73" t="s">
        <v>259</v>
      </c>
      <c r="D181" s="74" t="str">
        <f t="shared" si="54"/>
        <v>UKFluffy JacketSpend</v>
      </c>
      <c r="F181" s="79">
        <f ca="1">OFFSET('Raw Data'!$A$1,MATCH('Data Manipulation'!D181,'Raw Data'!$D:$D,0)-1,MATCH('Data Manipulation'!$F$9,'Raw Data'!$4:$4,0)-1)</f>
        <v>722.76</v>
      </c>
      <c r="G181" s="79">
        <f ca="1">OFFSET('Raw Data'!$A$1,MATCH('Data Manipulation'!D181,'Raw Data'!$D:$D,0)-1,MATCH('Data Manipulation'!$G$9,'Raw Data'!$4:$4,0)-1)</f>
        <v>748.31999999999994</v>
      </c>
      <c r="H181" s="80">
        <f t="shared" ca="1" si="55"/>
        <v>-3.4156510583707438E-2</v>
      </c>
    </row>
    <row r="182" spans="1:8" x14ac:dyDescent="0.2">
      <c r="A182" s="72" t="s">
        <v>203</v>
      </c>
      <c r="B182" s="72" t="s">
        <v>242</v>
      </c>
      <c r="C182" s="73" t="s">
        <v>249</v>
      </c>
      <c r="D182" s="74" t="str">
        <f t="shared" si="54"/>
        <v>UKFluffy JacketCOS</v>
      </c>
      <c r="F182" s="79">
        <f ca="1">OFFSET('Raw Data'!$A$1,MATCH('Data Manipulation'!D182,'Raw Data'!$D:$D,0)-1,MATCH('Data Manipulation'!$F$9,'Raw Data'!$4:$4,0)-1)</f>
        <v>2</v>
      </c>
      <c r="G182" s="79">
        <f ca="1">OFFSET('Raw Data'!$A$1,MATCH('Data Manipulation'!D182,'Raw Data'!$D:$D,0)-1,MATCH('Data Manipulation'!$G$9,'Raw Data'!$4:$4,0)-1)</f>
        <v>2</v>
      </c>
      <c r="H182" s="80">
        <f t="shared" ca="1" si="55"/>
        <v>0</v>
      </c>
    </row>
    <row r="184" spans="1:8" x14ac:dyDescent="0.2">
      <c r="A184" s="72" t="s">
        <v>203</v>
      </c>
      <c r="B184" s="72" t="s">
        <v>243</v>
      </c>
      <c r="C184" s="73" t="s">
        <v>11</v>
      </c>
      <c r="D184" s="74" t="str">
        <f t="shared" ref="D184:D193" si="56">A184&amp;B184&amp;C184</f>
        <v>UKFluffy SocksSessions</v>
      </c>
      <c r="F184" s="79">
        <f ca="1">OFFSET('Raw Data'!$A$1,MATCH('Data Manipulation'!D184,'Raw Data'!$D:$D,0)-1,MATCH('Data Manipulation'!$F$9,'Raw Data'!$4:$4,0)-1)</f>
        <v>3560.1000000000004</v>
      </c>
      <c r="G184" s="79">
        <f ca="1">OFFSET('Raw Data'!$A$1,MATCH('Data Manipulation'!D184,'Raw Data'!$D:$D,0)-1,MATCH('Data Manipulation'!$G$9,'Raw Data'!$4:$4,0)-1)</f>
        <v>4332.7</v>
      </c>
      <c r="H184" s="80">
        <f t="shared" ref="H184:H193" ca="1" si="57">(F184-G184)/G184</f>
        <v>-0.17831836960786565</v>
      </c>
    </row>
    <row r="185" spans="1:8" x14ac:dyDescent="0.2">
      <c r="A185" s="72" t="s">
        <v>203</v>
      </c>
      <c r="B185" s="72" t="s">
        <v>243</v>
      </c>
      <c r="C185" s="73" t="s">
        <v>209</v>
      </c>
      <c r="D185" s="74" t="str">
        <f t="shared" si="56"/>
        <v>UKFluffy SocksCategoryView</v>
      </c>
      <c r="F185" s="79">
        <f ca="1">OFFSET('Raw Data'!$A$1,MATCH('Data Manipulation'!D185,'Raw Data'!$D:$D,0)-1,MATCH('Data Manipulation'!$F$9,'Raw Data'!$4:$4,0)-1)</f>
        <v>1068.03</v>
      </c>
      <c r="G185" s="79">
        <f ca="1">OFFSET('Raw Data'!$A$1,MATCH('Data Manipulation'!D185,'Raw Data'!$D:$D,0)-1,MATCH('Data Manipulation'!$G$9,'Raw Data'!$4:$4,0)-1)</f>
        <v>1299.81</v>
      </c>
      <c r="H185" s="80">
        <f t="shared" ca="1" si="57"/>
        <v>-0.17831836960786576</v>
      </c>
    </row>
    <row r="186" spans="1:8" x14ac:dyDescent="0.2">
      <c r="A186" s="72" t="s">
        <v>203</v>
      </c>
      <c r="B186" s="72" t="s">
        <v>243</v>
      </c>
      <c r="C186" s="73" t="s">
        <v>210</v>
      </c>
      <c r="D186" s="74" t="str">
        <f t="shared" si="56"/>
        <v>UKFluffy SocksProductView</v>
      </c>
      <c r="F186" s="79">
        <f ca="1">OFFSET('Raw Data'!$A$1,MATCH('Data Manipulation'!D186,'Raw Data'!$D:$D,0)-1,MATCH('Data Manipulation'!$F$9,'Raw Data'!$4:$4,0)-1)</f>
        <v>320.40899999999999</v>
      </c>
      <c r="G186" s="79">
        <f ca="1">OFFSET('Raw Data'!$A$1,MATCH('Data Manipulation'!D186,'Raw Data'!$D:$D,0)-1,MATCH('Data Manipulation'!$G$9,'Raw Data'!$4:$4,0)-1)</f>
        <v>389.94299999999998</v>
      </c>
      <c r="H186" s="80">
        <f t="shared" ca="1" si="57"/>
        <v>-0.17831836960786576</v>
      </c>
    </row>
    <row r="187" spans="1:8" x14ac:dyDescent="0.2">
      <c r="A187" s="72" t="s">
        <v>203</v>
      </c>
      <c r="B187" s="72" t="s">
        <v>243</v>
      </c>
      <c r="C187" s="73" t="s">
        <v>211</v>
      </c>
      <c r="D187" s="74" t="str">
        <f t="shared" si="56"/>
        <v>UKFluffy SocksAddToCart</v>
      </c>
      <c r="F187" s="79">
        <f ca="1">OFFSET('Raw Data'!$A$1,MATCH('Data Manipulation'!D187,'Raw Data'!$D:$D,0)-1,MATCH('Data Manipulation'!$F$9,'Raw Data'!$4:$4,0)-1)</f>
        <v>96.122699999999995</v>
      </c>
      <c r="G187" s="79">
        <f ca="1">OFFSET('Raw Data'!$A$1,MATCH('Data Manipulation'!D187,'Raw Data'!$D:$D,0)-1,MATCH('Data Manipulation'!$G$9,'Raw Data'!$4:$4,0)-1)</f>
        <v>116.98289999999999</v>
      </c>
      <c r="H187" s="80">
        <f t="shared" ca="1" si="57"/>
        <v>-0.17831836960786571</v>
      </c>
    </row>
    <row r="188" spans="1:8" x14ac:dyDescent="0.2">
      <c r="A188" s="72" t="s">
        <v>203</v>
      </c>
      <c r="B188" s="72" t="s">
        <v>243</v>
      </c>
      <c r="C188" s="73" t="s">
        <v>261</v>
      </c>
      <c r="D188" s="74" t="str">
        <f t="shared" si="56"/>
        <v>UKFluffy SocksStep1</v>
      </c>
      <c r="F188" s="79">
        <f ca="1">OFFSET('Raw Data'!$A$1,MATCH('Data Manipulation'!D188,'Raw Data'!$D:$D,0)-1,MATCH('Data Manipulation'!$F$9,'Raw Data'!$4:$4,0)-1)</f>
        <v>48.061349999999997</v>
      </c>
      <c r="G188" s="79">
        <f ca="1">OFFSET('Raw Data'!$A$1,MATCH('Data Manipulation'!D188,'Raw Data'!$D:$D,0)-1,MATCH('Data Manipulation'!$G$9,'Raw Data'!$4:$4,0)-1)</f>
        <v>58.491449999999993</v>
      </c>
      <c r="H188" s="80">
        <f t="shared" ca="1" si="57"/>
        <v>-0.17831836960786571</v>
      </c>
    </row>
    <row r="189" spans="1:8" x14ac:dyDescent="0.2">
      <c r="A189" s="72" t="s">
        <v>203</v>
      </c>
      <c r="B189" s="72" t="s">
        <v>243</v>
      </c>
      <c r="C189" s="73" t="s">
        <v>13</v>
      </c>
      <c r="D189" s="74" t="str">
        <f t="shared" si="56"/>
        <v>UKFluffy SocksOrder</v>
      </c>
      <c r="F189" s="79">
        <f ca="1">OFFSET('Raw Data'!$A$1,MATCH('Data Manipulation'!D189,'Raw Data'!$D:$D,0)-1,MATCH('Data Manipulation'!$F$9,'Raw Data'!$4:$4,0)-1)</f>
        <v>38.449080000000002</v>
      </c>
      <c r="G189" s="79">
        <f ca="1">OFFSET('Raw Data'!$A$1,MATCH('Data Manipulation'!D189,'Raw Data'!$D:$D,0)-1,MATCH('Data Manipulation'!$G$9,'Raw Data'!$4:$4,0)-1)</f>
        <v>46.79316</v>
      </c>
      <c r="H189" s="80">
        <f t="shared" ca="1" si="57"/>
        <v>-0.17831836960786573</v>
      </c>
    </row>
    <row r="190" spans="1:8" x14ac:dyDescent="0.2">
      <c r="A190" s="72" t="s">
        <v>203</v>
      </c>
      <c r="B190" s="72" t="s">
        <v>243</v>
      </c>
      <c r="C190" s="73" t="s">
        <v>212</v>
      </c>
      <c r="D190" s="74" t="str">
        <f t="shared" si="56"/>
        <v>UKFluffy SocksSales</v>
      </c>
      <c r="F190" s="79">
        <f ca="1">OFFSET('Raw Data'!$A$1,MATCH('Data Manipulation'!D190,'Raw Data'!$D:$D,0)-1,MATCH('Data Manipulation'!$F$9,'Raw Data'!$4:$4,0)-1)</f>
        <v>1831.6</v>
      </c>
      <c r="G190" s="79">
        <f ca="1">OFFSET('Raw Data'!$A$1,MATCH('Data Manipulation'!D190,'Raw Data'!$D:$D,0)-1,MATCH('Data Manipulation'!$G$9,'Raw Data'!$4:$4,0)-1)</f>
        <v>1830.6</v>
      </c>
      <c r="H190" s="80">
        <f t="shared" ca="1" si="57"/>
        <v>5.4626898284715396E-4</v>
      </c>
    </row>
    <row r="191" spans="1:8" x14ac:dyDescent="0.2">
      <c r="A191" s="72" t="s">
        <v>203</v>
      </c>
      <c r="B191" s="72" t="s">
        <v>243</v>
      </c>
      <c r="C191" s="73" t="s">
        <v>247</v>
      </c>
      <c r="D191" s="74" t="str">
        <f t="shared" si="56"/>
        <v>UKFluffy SocksROI</v>
      </c>
      <c r="F191" s="79">
        <f ca="1">OFFSET('Raw Data'!$A$1,MATCH('Data Manipulation'!D191,'Raw Data'!$D:$D,0)-1,MATCH('Data Manipulation'!$F$9,'Raw Data'!$4:$4,0)-1)</f>
        <v>251</v>
      </c>
      <c r="G191" s="79">
        <f ca="1">OFFSET('Raw Data'!$A$1,MATCH('Data Manipulation'!D191,'Raw Data'!$D:$D,0)-1,MATCH('Data Manipulation'!$G$9,'Raw Data'!$4:$4,0)-1)</f>
        <v>250</v>
      </c>
      <c r="H191" s="80">
        <f t="shared" ca="1" si="57"/>
        <v>4.0000000000000001E-3</v>
      </c>
    </row>
    <row r="192" spans="1:8" x14ac:dyDescent="0.2">
      <c r="A192" s="72" t="s">
        <v>203</v>
      </c>
      <c r="B192" s="72" t="s">
        <v>243</v>
      </c>
      <c r="C192" s="73" t="s">
        <v>259</v>
      </c>
      <c r="D192" s="74" t="str">
        <f t="shared" si="56"/>
        <v>UKFluffy SocksSpend</v>
      </c>
      <c r="F192" s="79">
        <f ca="1">OFFSET('Raw Data'!$A$1,MATCH('Data Manipulation'!D192,'Raw Data'!$D:$D,0)-1,MATCH('Data Manipulation'!$F$9,'Raw Data'!$4:$4,0)-1)</f>
        <v>784.96</v>
      </c>
      <c r="G192" s="79">
        <f ca="1">OFFSET('Raw Data'!$A$1,MATCH('Data Manipulation'!D192,'Raw Data'!$D:$D,0)-1,MATCH('Data Manipulation'!$G$9,'Raw Data'!$4:$4,0)-1)</f>
        <v>783.96</v>
      </c>
      <c r="H192" s="80">
        <f t="shared" ca="1" si="57"/>
        <v>1.2755752844532883E-3</v>
      </c>
    </row>
    <row r="193" spans="1:8" x14ac:dyDescent="0.2">
      <c r="A193" s="72" t="s">
        <v>203</v>
      </c>
      <c r="B193" s="72" t="s">
        <v>243</v>
      </c>
      <c r="C193" s="73" t="s">
        <v>249</v>
      </c>
      <c r="D193" s="74" t="str">
        <f t="shared" si="56"/>
        <v>UKFluffy SocksCOS</v>
      </c>
      <c r="F193" s="79">
        <f ca="1">OFFSET('Raw Data'!$A$1,MATCH('Data Manipulation'!D193,'Raw Data'!$D:$D,0)-1,MATCH('Data Manipulation'!$F$9,'Raw Data'!$4:$4,0)-1)</f>
        <v>3</v>
      </c>
      <c r="G193" s="79">
        <f ca="1">OFFSET('Raw Data'!$A$1,MATCH('Data Manipulation'!D193,'Raw Data'!$D:$D,0)-1,MATCH('Data Manipulation'!$G$9,'Raw Data'!$4:$4,0)-1)</f>
        <v>3</v>
      </c>
      <c r="H193" s="80">
        <f t="shared" ca="1" si="57"/>
        <v>0</v>
      </c>
    </row>
    <row r="195" spans="1:8" x14ac:dyDescent="0.2">
      <c r="A195" s="72" t="s">
        <v>203</v>
      </c>
      <c r="B195" s="72" t="s">
        <v>244</v>
      </c>
      <c r="C195" s="73" t="s">
        <v>11</v>
      </c>
      <c r="D195" s="74" t="str">
        <f t="shared" ref="D195:D204" si="58">A195&amp;B195&amp;C195</f>
        <v>UKPuffy ToySessions</v>
      </c>
      <c r="F195" s="79">
        <f ca="1">OFFSET('Raw Data'!$A$1,MATCH('Data Manipulation'!D195,'Raw Data'!$D:$D,0)-1,MATCH('Data Manipulation'!$F$9,'Raw Data'!$4:$4,0)-1)</f>
        <v>2848.08</v>
      </c>
      <c r="G195" s="79">
        <f ca="1">OFFSET('Raw Data'!$A$1,MATCH('Data Manipulation'!D195,'Raw Data'!$D:$D,0)-1,MATCH('Data Manipulation'!$G$9,'Raw Data'!$4:$4,0)-1)</f>
        <v>3466.16</v>
      </c>
      <c r="H195" s="80">
        <f t="shared" ref="H195:H204" ca="1" si="59">(F195-G195)/G195</f>
        <v>-0.17831836960786576</v>
      </c>
    </row>
    <row r="196" spans="1:8" x14ac:dyDescent="0.2">
      <c r="A196" s="72" t="s">
        <v>203</v>
      </c>
      <c r="B196" s="72" t="s">
        <v>244</v>
      </c>
      <c r="C196" s="73" t="s">
        <v>209</v>
      </c>
      <c r="D196" s="74" t="str">
        <f t="shared" si="58"/>
        <v>UKPuffy ToyCategoryView</v>
      </c>
      <c r="F196" s="79">
        <f ca="1">OFFSET('Raw Data'!$A$1,MATCH('Data Manipulation'!D196,'Raw Data'!$D:$D,0)-1,MATCH('Data Manipulation'!$F$9,'Raw Data'!$4:$4,0)-1)</f>
        <v>854.42399999999998</v>
      </c>
      <c r="G196" s="79">
        <f ca="1">OFFSET('Raw Data'!$A$1,MATCH('Data Manipulation'!D196,'Raw Data'!$D:$D,0)-1,MATCH('Data Manipulation'!$G$9,'Raw Data'!$4:$4,0)-1)</f>
        <v>1039.848</v>
      </c>
      <c r="H196" s="80">
        <f t="shared" ca="1" si="59"/>
        <v>-0.17831836960786576</v>
      </c>
    </row>
    <row r="197" spans="1:8" x14ac:dyDescent="0.2">
      <c r="A197" s="72" t="s">
        <v>203</v>
      </c>
      <c r="B197" s="72" t="s">
        <v>244</v>
      </c>
      <c r="C197" s="73" t="s">
        <v>210</v>
      </c>
      <c r="D197" s="74" t="str">
        <f t="shared" si="58"/>
        <v>UKPuffy ToyProductView</v>
      </c>
      <c r="F197" s="79">
        <f ca="1">OFFSET('Raw Data'!$A$1,MATCH('Data Manipulation'!D197,'Raw Data'!$D:$D,0)-1,MATCH('Data Manipulation'!$F$9,'Raw Data'!$4:$4,0)-1)</f>
        <v>256.3272</v>
      </c>
      <c r="G197" s="79">
        <f ca="1">OFFSET('Raw Data'!$A$1,MATCH('Data Manipulation'!D197,'Raw Data'!$D:$D,0)-1,MATCH('Data Manipulation'!$G$9,'Raw Data'!$4:$4,0)-1)</f>
        <v>311.95439999999996</v>
      </c>
      <c r="H197" s="80">
        <f t="shared" ca="1" si="59"/>
        <v>-0.17831836960786565</v>
      </c>
    </row>
    <row r="198" spans="1:8" x14ac:dyDescent="0.2">
      <c r="A198" s="72" t="s">
        <v>203</v>
      </c>
      <c r="B198" s="72" t="s">
        <v>244</v>
      </c>
      <c r="C198" s="73" t="s">
        <v>211</v>
      </c>
      <c r="D198" s="74" t="str">
        <f t="shared" si="58"/>
        <v>UKPuffy ToyAddToCart</v>
      </c>
      <c r="F198" s="79">
        <f ca="1">OFFSET('Raw Data'!$A$1,MATCH('Data Manipulation'!D198,'Raw Data'!$D:$D,0)-1,MATCH('Data Manipulation'!$F$9,'Raw Data'!$4:$4,0)-1)</f>
        <v>76.898160000000004</v>
      </c>
      <c r="G198" s="79">
        <f ca="1">OFFSET('Raw Data'!$A$1,MATCH('Data Manipulation'!D198,'Raw Data'!$D:$D,0)-1,MATCH('Data Manipulation'!$G$9,'Raw Data'!$4:$4,0)-1)</f>
        <v>93.586319999999986</v>
      </c>
      <c r="H198" s="80">
        <f t="shared" ca="1" si="59"/>
        <v>-0.1783183696078656</v>
      </c>
    </row>
    <row r="199" spans="1:8" x14ac:dyDescent="0.2">
      <c r="A199" s="72" t="s">
        <v>203</v>
      </c>
      <c r="B199" s="72" t="s">
        <v>244</v>
      </c>
      <c r="C199" s="73" t="s">
        <v>261</v>
      </c>
      <c r="D199" s="74" t="str">
        <f t="shared" si="58"/>
        <v>UKPuffy ToyStep1</v>
      </c>
      <c r="F199" s="79">
        <f ca="1">OFFSET('Raw Data'!$A$1,MATCH('Data Manipulation'!D199,'Raw Data'!$D:$D,0)-1,MATCH('Data Manipulation'!$F$9,'Raw Data'!$4:$4,0)-1)</f>
        <v>38.449080000000002</v>
      </c>
      <c r="G199" s="79">
        <f ca="1">OFFSET('Raw Data'!$A$1,MATCH('Data Manipulation'!D199,'Raw Data'!$D:$D,0)-1,MATCH('Data Manipulation'!$G$9,'Raw Data'!$4:$4,0)-1)</f>
        <v>46.793159999999993</v>
      </c>
      <c r="H199" s="80">
        <f t="shared" ca="1" si="59"/>
        <v>-0.1783183696078656</v>
      </c>
    </row>
    <row r="200" spans="1:8" x14ac:dyDescent="0.2">
      <c r="A200" s="72" t="s">
        <v>203</v>
      </c>
      <c r="B200" s="72" t="s">
        <v>244</v>
      </c>
      <c r="C200" s="73" t="s">
        <v>13</v>
      </c>
      <c r="D200" s="74" t="str">
        <f t="shared" si="58"/>
        <v>UKPuffy ToyOrder</v>
      </c>
      <c r="F200" s="79">
        <f ca="1">OFFSET('Raw Data'!$A$1,MATCH('Data Manipulation'!D200,'Raw Data'!$D:$D,0)-1,MATCH('Data Manipulation'!$F$9,'Raw Data'!$4:$4,0)-1)</f>
        <v>30.759264000000002</v>
      </c>
      <c r="G200" s="79">
        <f ca="1">OFFSET('Raw Data'!$A$1,MATCH('Data Manipulation'!D200,'Raw Data'!$D:$D,0)-1,MATCH('Data Manipulation'!$G$9,'Raw Data'!$4:$4,0)-1)</f>
        <v>37.434527999999993</v>
      </c>
      <c r="H200" s="80">
        <f t="shared" ca="1" si="59"/>
        <v>-0.17831836960786557</v>
      </c>
    </row>
    <row r="201" spans="1:8" x14ac:dyDescent="0.2">
      <c r="A201" s="72" t="s">
        <v>203</v>
      </c>
      <c r="B201" s="72" t="s">
        <v>244</v>
      </c>
      <c r="C201" s="73" t="s">
        <v>212</v>
      </c>
      <c r="D201" s="74" t="str">
        <f t="shared" si="58"/>
        <v>UKPuffy ToySales</v>
      </c>
      <c r="F201" s="79">
        <f ca="1">OFFSET('Raw Data'!$A$1,MATCH('Data Manipulation'!D201,'Raw Data'!$D:$D,0)-1,MATCH('Data Manipulation'!$F$9,'Raw Data'!$4:$4,0)-1)</f>
        <v>1831.6</v>
      </c>
      <c r="G201" s="79">
        <f ca="1">OFFSET('Raw Data'!$A$1,MATCH('Data Manipulation'!D201,'Raw Data'!$D:$D,0)-1,MATCH('Data Manipulation'!$G$9,'Raw Data'!$4:$4,0)-1)</f>
        <v>1830.6</v>
      </c>
      <c r="H201" s="80">
        <f t="shared" ca="1" si="59"/>
        <v>5.4626898284715396E-4</v>
      </c>
    </row>
    <row r="202" spans="1:8" x14ac:dyDescent="0.2">
      <c r="A202" s="72" t="s">
        <v>203</v>
      </c>
      <c r="B202" s="72" t="s">
        <v>244</v>
      </c>
      <c r="C202" s="73" t="s">
        <v>247</v>
      </c>
      <c r="D202" s="74" t="str">
        <f t="shared" si="58"/>
        <v>UKPuffy ToyROI</v>
      </c>
      <c r="F202" s="79">
        <f ca="1">OFFSET('Raw Data'!$A$1,MATCH('Data Manipulation'!D202,'Raw Data'!$D:$D,0)-1,MATCH('Data Manipulation'!$F$9,'Raw Data'!$4:$4,0)-1)</f>
        <v>280</v>
      </c>
      <c r="G202" s="79">
        <f ca="1">OFFSET('Raw Data'!$A$1,MATCH('Data Manipulation'!D202,'Raw Data'!$D:$D,0)-1,MATCH('Data Manipulation'!$G$9,'Raw Data'!$4:$4,0)-1)</f>
        <v>283</v>
      </c>
      <c r="H202" s="80">
        <f t="shared" ca="1" si="59"/>
        <v>-1.0600706713780919E-2</v>
      </c>
    </row>
    <row r="203" spans="1:8" x14ac:dyDescent="0.2">
      <c r="A203" s="72" t="s">
        <v>203</v>
      </c>
      <c r="B203" s="72" t="s">
        <v>244</v>
      </c>
      <c r="C203" s="73" t="s">
        <v>259</v>
      </c>
      <c r="D203" s="74" t="str">
        <f t="shared" si="58"/>
        <v>UKPuffy ToySpend</v>
      </c>
      <c r="F203" s="79">
        <f ca="1">OFFSET('Raw Data'!$A$1,MATCH('Data Manipulation'!D203,'Raw Data'!$D:$D,0)-1,MATCH('Data Manipulation'!$F$9,'Raw Data'!$4:$4,0)-1)</f>
        <v>784.96</v>
      </c>
      <c r="G203" s="79">
        <f ca="1">OFFSET('Raw Data'!$A$1,MATCH('Data Manipulation'!D203,'Raw Data'!$D:$D,0)-1,MATCH('Data Manipulation'!$G$9,'Raw Data'!$4:$4,0)-1)</f>
        <v>783.96</v>
      </c>
      <c r="H203" s="80">
        <f t="shared" ca="1" si="59"/>
        <v>1.2755752844532883E-3</v>
      </c>
    </row>
    <row r="204" spans="1:8" x14ac:dyDescent="0.2">
      <c r="A204" s="72" t="s">
        <v>203</v>
      </c>
      <c r="B204" s="72" t="s">
        <v>244</v>
      </c>
      <c r="C204" s="73" t="s">
        <v>249</v>
      </c>
      <c r="D204" s="74" t="str">
        <f t="shared" si="58"/>
        <v>UKPuffy ToyCOS</v>
      </c>
      <c r="F204" s="79">
        <f ca="1">OFFSET('Raw Data'!$A$1,MATCH('Data Manipulation'!D204,'Raw Data'!$D:$D,0)-1,MATCH('Data Manipulation'!$F$9,'Raw Data'!$4:$4,0)-1)</f>
        <v>2</v>
      </c>
      <c r="G204" s="79">
        <f ca="1">OFFSET('Raw Data'!$A$1,MATCH('Data Manipulation'!D204,'Raw Data'!$D:$D,0)-1,MATCH('Data Manipulation'!$G$9,'Raw Data'!$4:$4,0)-1)</f>
        <v>3</v>
      </c>
      <c r="H204" s="80">
        <f t="shared" ca="1" si="59"/>
        <v>-0.33333333333333331</v>
      </c>
    </row>
    <row r="206" spans="1:8" x14ac:dyDescent="0.2">
      <c r="A206" s="72" t="s">
        <v>203</v>
      </c>
      <c r="B206" s="72" t="s">
        <v>245</v>
      </c>
      <c r="C206" s="73" t="s">
        <v>11</v>
      </c>
      <c r="D206" s="74" t="str">
        <f t="shared" ref="D206:D215" si="60">A206&amp;B206&amp;C206</f>
        <v>UKTeddy BearSessions</v>
      </c>
      <c r="F206" s="79">
        <f ca="1">OFFSET('Raw Data'!$A$1,MATCH('Data Manipulation'!D206,'Raw Data'!$D:$D,0)-1,MATCH('Data Manipulation'!$F$9,'Raw Data'!$4:$4,0)-1)</f>
        <v>7476.21</v>
      </c>
      <c r="G206" s="79">
        <f ca="1">OFFSET('Raw Data'!$A$1,MATCH('Data Manipulation'!D206,'Raw Data'!$D:$D,0)-1,MATCH('Data Manipulation'!$G$9,'Raw Data'!$4:$4,0)-1)</f>
        <v>9098.67</v>
      </c>
      <c r="H206" s="80">
        <f t="shared" ref="H206:H215" ca="1" si="61">(F206-G206)/G206</f>
        <v>-0.17831836960786576</v>
      </c>
    </row>
    <row r="207" spans="1:8" x14ac:dyDescent="0.2">
      <c r="A207" s="72" t="s">
        <v>203</v>
      </c>
      <c r="B207" s="72" t="s">
        <v>245</v>
      </c>
      <c r="C207" s="73" t="s">
        <v>209</v>
      </c>
      <c r="D207" s="74" t="str">
        <f t="shared" si="60"/>
        <v>UKTeddy BearCategoryView</v>
      </c>
      <c r="F207" s="79">
        <f ca="1">OFFSET('Raw Data'!$A$1,MATCH('Data Manipulation'!D207,'Raw Data'!$D:$D,0)-1,MATCH('Data Manipulation'!$F$9,'Raw Data'!$4:$4,0)-1)</f>
        <v>2242.8629999999998</v>
      </c>
      <c r="G207" s="79">
        <f ca="1">OFFSET('Raw Data'!$A$1,MATCH('Data Manipulation'!D207,'Raw Data'!$D:$D,0)-1,MATCH('Data Manipulation'!$G$9,'Raw Data'!$4:$4,0)-1)</f>
        <v>2729.6010000000001</v>
      </c>
      <c r="H207" s="80">
        <f t="shared" ca="1" si="61"/>
        <v>-0.17831836960786587</v>
      </c>
    </row>
    <row r="208" spans="1:8" x14ac:dyDescent="0.2">
      <c r="A208" s="72" t="s">
        <v>203</v>
      </c>
      <c r="B208" s="72" t="s">
        <v>245</v>
      </c>
      <c r="C208" s="73" t="s">
        <v>210</v>
      </c>
      <c r="D208" s="74" t="str">
        <f t="shared" si="60"/>
        <v>UKTeddy BearProductView</v>
      </c>
      <c r="F208" s="79">
        <f ca="1">OFFSET('Raw Data'!$A$1,MATCH('Data Manipulation'!D208,'Raw Data'!$D:$D,0)-1,MATCH('Data Manipulation'!$F$9,'Raw Data'!$4:$4,0)-1)</f>
        <v>672.85889999999995</v>
      </c>
      <c r="G208" s="79">
        <f ca="1">OFFSET('Raw Data'!$A$1,MATCH('Data Manipulation'!D208,'Raw Data'!$D:$D,0)-1,MATCH('Data Manipulation'!$G$9,'Raw Data'!$4:$4,0)-1)</f>
        <v>818.88030000000003</v>
      </c>
      <c r="H208" s="80">
        <f t="shared" ca="1" si="61"/>
        <v>-0.17831836960786587</v>
      </c>
    </row>
    <row r="209" spans="1:8" x14ac:dyDescent="0.2">
      <c r="A209" s="72" t="s">
        <v>203</v>
      </c>
      <c r="B209" s="72" t="s">
        <v>245</v>
      </c>
      <c r="C209" s="73" t="s">
        <v>211</v>
      </c>
      <c r="D209" s="74" t="str">
        <f t="shared" si="60"/>
        <v>UKTeddy BearAddToCart</v>
      </c>
      <c r="F209" s="79">
        <f ca="1">OFFSET('Raw Data'!$A$1,MATCH('Data Manipulation'!D209,'Raw Data'!$D:$D,0)-1,MATCH('Data Manipulation'!$F$9,'Raw Data'!$4:$4,0)-1)</f>
        <v>201.85766999999998</v>
      </c>
      <c r="G209" s="79">
        <f ca="1">OFFSET('Raw Data'!$A$1,MATCH('Data Manipulation'!D209,'Raw Data'!$D:$D,0)-1,MATCH('Data Manipulation'!$G$9,'Raw Data'!$4:$4,0)-1)</f>
        <v>245.66408999999999</v>
      </c>
      <c r="H209" s="80">
        <f t="shared" ca="1" si="61"/>
        <v>-0.17831836960786579</v>
      </c>
    </row>
    <row r="210" spans="1:8" x14ac:dyDescent="0.2">
      <c r="A210" s="72" t="s">
        <v>203</v>
      </c>
      <c r="B210" s="72" t="s">
        <v>245</v>
      </c>
      <c r="C210" s="73" t="s">
        <v>261</v>
      </c>
      <c r="D210" s="74" t="str">
        <f t="shared" si="60"/>
        <v>UKTeddy BearStep1</v>
      </c>
      <c r="F210" s="79">
        <f ca="1">OFFSET('Raw Data'!$A$1,MATCH('Data Manipulation'!D210,'Raw Data'!$D:$D,0)-1,MATCH('Data Manipulation'!$F$9,'Raw Data'!$4:$4,0)-1)</f>
        <v>100.92883499999999</v>
      </c>
      <c r="G210" s="79">
        <f ca="1">OFFSET('Raw Data'!$A$1,MATCH('Data Manipulation'!D210,'Raw Data'!$D:$D,0)-1,MATCH('Data Manipulation'!$G$9,'Raw Data'!$4:$4,0)-1)</f>
        <v>122.83204499999999</v>
      </c>
      <c r="H210" s="80">
        <f t="shared" ca="1" si="61"/>
        <v>-0.17831836960786579</v>
      </c>
    </row>
    <row r="211" spans="1:8" x14ac:dyDescent="0.2">
      <c r="A211" s="72" t="s">
        <v>203</v>
      </c>
      <c r="B211" s="72" t="s">
        <v>245</v>
      </c>
      <c r="C211" s="73" t="s">
        <v>13</v>
      </c>
      <c r="D211" s="74" t="str">
        <f t="shared" si="60"/>
        <v>UKTeddy BearOrder</v>
      </c>
      <c r="F211" s="79">
        <f ca="1">OFFSET('Raw Data'!$A$1,MATCH('Data Manipulation'!D211,'Raw Data'!$D:$D,0)-1,MATCH('Data Manipulation'!$F$9,'Raw Data'!$4:$4,0)-1)</f>
        <v>80.743067999999994</v>
      </c>
      <c r="G211" s="79">
        <f ca="1">OFFSET('Raw Data'!$A$1,MATCH('Data Manipulation'!D211,'Raw Data'!$D:$D,0)-1,MATCH('Data Manipulation'!$G$9,'Raw Data'!$4:$4,0)-1)</f>
        <v>98.265636000000001</v>
      </c>
      <c r="H211" s="80">
        <f t="shared" ca="1" si="61"/>
        <v>-0.17831836960786585</v>
      </c>
    </row>
    <row r="212" spans="1:8" x14ac:dyDescent="0.2">
      <c r="A212" s="72" t="s">
        <v>203</v>
      </c>
      <c r="B212" s="72" t="s">
        <v>245</v>
      </c>
      <c r="C212" s="73" t="s">
        <v>212</v>
      </c>
      <c r="D212" s="74" t="str">
        <f t="shared" si="60"/>
        <v>UKTeddy BearSales</v>
      </c>
      <c r="F212" s="79">
        <f ca="1">OFFSET('Raw Data'!$A$1,MATCH('Data Manipulation'!D212,'Raw Data'!$D:$D,0)-1,MATCH('Data Manipulation'!$F$9,'Raw Data'!$4:$4,0)-1)</f>
        <v>1831.6</v>
      </c>
      <c r="G212" s="79">
        <f ca="1">OFFSET('Raw Data'!$A$1,MATCH('Data Manipulation'!D212,'Raw Data'!$D:$D,0)-1,MATCH('Data Manipulation'!$G$9,'Raw Data'!$4:$4,0)-1)</f>
        <v>1830.6</v>
      </c>
      <c r="H212" s="80">
        <f t="shared" ca="1" si="61"/>
        <v>5.4626898284715396E-4</v>
      </c>
    </row>
    <row r="213" spans="1:8" x14ac:dyDescent="0.2">
      <c r="A213" s="72" t="s">
        <v>203</v>
      </c>
      <c r="B213" s="72" t="s">
        <v>245</v>
      </c>
      <c r="C213" s="73" t="s">
        <v>247</v>
      </c>
      <c r="D213" s="74" t="str">
        <f t="shared" si="60"/>
        <v>UKTeddy BearROI</v>
      </c>
      <c r="F213" s="79">
        <f ca="1">OFFSET('Raw Data'!$A$1,MATCH('Data Manipulation'!D213,'Raw Data'!$D:$D,0)-1,MATCH('Data Manipulation'!$F$9,'Raw Data'!$4:$4,0)-1)</f>
        <v>263</v>
      </c>
      <c r="G213" s="79">
        <f ca="1">OFFSET('Raw Data'!$A$1,MATCH('Data Manipulation'!D213,'Raw Data'!$D:$D,0)-1,MATCH('Data Manipulation'!$G$9,'Raw Data'!$4:$4,0)-1)</f>
        <v>272</v>
      </c>
      <c r="H213" s="80">
        <f t="shared" ca="1" si="61"/>
        <v>-3.3088235294117647E-2</v>
      </c>
    </row>
    <row r="214" spans="1:8" x14ac:dyDescent="0.2">
      <c r="A214" s="72" t="s">
        <v>203</v>
      </c>
      <c r="B214" s="72" t="s">
        <v>245</v>
      </c>
      <c r="C214" s="73" t="s">
        <v>259</v>
      </c>
      <c r="D214" s="74" t="str">
        <f t="shared" si="60"/>
        <v>UKTeddy BearSpend</v>
      </c>
      <c r="F214" s="79">
        <f ca="1">OFFSET('Raw Data'!$A$1,MATCH('Data Manipulation'!D214,'Raw Data'!$D:$D,0)-1,MATCH('Data Manipulation'!$F$9,'Raw Data'!$4:$4,0)-1)</f>
        <v>784.96</v>
      </c>
      <c r="G214" s="79">
        <f ca="1">OFFSET('Raw Data'!$A$1,MATCH('Data Manipulation'!D214,'Raw Data'!$D:$D,0)-1,MATCH('Data Manipulation'!$G$9,'Raw Data'!$4:$4,0)-1)</f>
        <v>783.96</v>
      </c>
      <c r="H214" s="80">
        <f t="shared" ca="1" si="61"/>
        <v>1.2755752844532883E-3</v>
      </c>
    </row>
    <row r="215" spans="1:8" x14ac:dyDescent="0.2">
      <c r="A215" s="72" t="s">
        <v>203</v>
      </c>
      <c r="B215" s="72" t="s">
        <v>245</v>
      </c>
      <c r="C215" s="73" t="s">
        <v>249</v>
      </c>
      <c r="D215" s="74" t="str">
        <f t="shared" si="60"/>
        <v>UKTeddy BearCOS</v>
      </c>
      <c r="F215" s="79">
        <f ca="1">OFFSET('Raw Data'!$A$1,MATCH('Data Manipulation'!D215,'Raw Data'!$D:$D,0)-1,MATCH('Data Manipulation'!$F$9,'Raw Data'!$4:$4,0)-1)</f>
        <v>3</v>
      </c>
      <c r="G215" s="79">
        <f ca="1">OFFSET('Raw Data'!$A$1,MATCH('Data Manipulation'!D215,'Raw Data'!$D:$D,0)-1,MATCH('Data Manipulation'!$G$9,'Raw Data'!$4:$4,0)-1)</f>
        <v>3</v>
      </c>
      <c r="H215" s="80">
        <f t="shared" ca="1" si="61"/>
        <v>0</v>
      </c>
    </row>
    <row r="217" spans="1:8" x14ac:dyDescent="0.2">
      <c r="A217" s="72" t="s">
        <v>203</v>
      </c>
      <c r="B217" s="72" t="s">
        <v>246</v>
      </c>
      <c r="C217" s="73" t="s">
        <v>11</v>
      </c>
      <c r="D217" s="74" t="str">
        <f t="shared" ref="D217:D226" si="62">A217&amp;B217&amp;C217</f>
        <v>UKHarley DavidsonSessions</v>
      </c>
      <c r="F217" s="79">
        <f ca="1">OFFSET('Raw Data'!$A$1,MATCH('Data Manipulation'!D217,'Raw Data'!$D:$D,0)-1,MATCH('Data Manipulation'!$F$9,'Raw Data'!$4:$4,0)-1)</f>
        <v>2136.06</v>
      </c>
      <c r="G217" s="79">
        <f ca="1">OFFSET('Raw Data'!$A$1,MATCH('Data Manipulation'!D217,'Raw Data'!$D:$D,0)-1,MATCH('Data Manipulation'!$G$9,'Raw Data'!$4:$4,0)-1)</f>
        <v>2599.62</v>
      </c>
      <c r="H217" s="80">
        <f t="shared" ref="H217:H226" ca="1" si="63">(F217-G217)/G217</f>
        <v>-0.17831836960786576</v>
      </c>
    </row>
    <row r="218" spans="1:8" x14ac:dyDescent="0.2">
      <c r="A218" s="72" t="s">
        <v>203</v>
      </c>
      <c r="B218" s="72" t="s">
        <v>246</v>
      </c>
      <c r="C218" s="73" t="s">
        <v>209</v>
      </c>
      <c r="D218" s="74" t="str">
        <f t="shared" si="62"/>
        <v>UKHarley DavidsonCategoryView</v>
      </c>
      <c r="F218" s="79">
        <f ca="1">OFFSET('Raw Data'!$A$1,MATCH('Data Manipulation'!D218,'Raw Data'!$D:$D,0)-1,MATCH('Data Manipulation'!$F$9,'Raw Data'!$4:$4,0)-1)</f>
        <v>640.81799999999998</v>
      </c>
      <c r="G218" s="79">
        <f ca="1">OFFSET('Raw Data'!$A$1,MATCH('Data Manipulation'!D218,'Raw Data'!$D:$D,0)-1,MATCH('Data Manipulation'!$G$9,'Raw Data'!$4:$4,0)-1)</f>
        <v>779.88599999999997</v>
      </c>
      <c r="H218" s="80">
        <f t="shared" ca="1" si="63"/>
        <v>-0.17831836960786576</v>
      </c>
    </row>
    <row r="219" spans="1:8" x14ac:dyDescent="0.2">
      <c r="A219" s="72" t="s">
        <v>203</v>
      </c>
      <c r="B219" s="72" t="s">
        <v>246</v>
      </c>
      <c r="C219" s="73" t="s">
        <v>210</v>
      </c>
      <c r="D219" s="74" t="str">
        <f t="shared" si="62"/>
        <v>UKHarley DavidsonProductView</v>
      </c>
      <c r="F219" s="79">
        <f ca="1">OFFSET('Raw Data'!$A$1,MATCH('Data Manipulation'!D219,'Raw Data'!$D:$D,0)-1,MATCH('Data Manipulation'!$F$9,'Raw Data'!$4:$4,0)-1)</f>
        <v>192.24539999999999</v>
      </c>
      <c r="G219" s="79">
        <f ca="1">OFFSET('Raw Data'!$A$1,MATCH('Data Manipulation'!D219,'Raw Data'!$D:$D,0)-1,MATCH('Data Manipulation'!$G$9,'Raw Data'!$4:$4,0)-1)</f>
        <v>233.96579999999997</v>
      </c>
      <c r="H219" s="80">
        <f t="shared" ca="1" si="63"/>
        <v>-0.17831836960786571</v>
      </c>
    </row>
    <row r="220" spans="1:8" x14ac:dyDescent="0.2">
      <c r="A220" s="72" t="s">
        <v>203</v>
      </c>
      <c r="B220" s="72" t="s">
        <v>246</v>
      </c>
      <c r="C220" s="73" t="s">
        <v>211</v>
      </c>
      <c r="D220" s="74" t="str">
        <f t="shared" si="62"/>
        <v>UKHarley DavidsonAddToCart</v>
      </c>
      <c r="F220" s="79">
        <f ca="1">OFFSET('Raw Data'!$A$1,MATCH('Data Manipulation'!D220,'Raw Data'!$D:$D,0)-1,MATCH('Data Manipulation'!$F$9,'Raw Data'!$4:$4,0)-1)</f>
        <v>57.673619999999993</v>
      </c>
      <c r="G220" s="79">
        <f ca="1">OFFSET('Raw Data'!$A$1,MATCH('Data Manipulation'!D220,'Raw Data'!$D:$D,0)-1,MATCH('Data Manipulation'!$G$9,'Raw Data'!$4:$4,0)-1)</f>
        <v>70.189739999999986</v>
      </c>
      <c r="H220" s="80">
        <f t="shared" ca="1" si="63"/>
        <v>-0.17831836960786571</v>
      </c>
    </row>
    <row r="221" spans="1:8" x14ac:dyDescent="0.2">
      <c r="A221" s="72" t="s">
        <v>203</v>
      </c>
      <c r="B221" s="72" t="s">
        <v>246</v>
      </c>
      <c r="C221" s="73" t="s">
        <v>261</v>
      </c>
      <c r="D221" s="74" t="str">
        <f t="shared" si="62"/>
        <v>UKHarley DavidsonStep1</v>
      </c>
      <c r="F221" s="79">
        <f ca="1">OFFSET('Raw Data'!$A$1,MATCH('Data Manipulation'!D221,'Raw Data'!$D:$D,0)-1,MATCH('Data Manipulation'!$F$9,'Raw Data'!$4:$4,0)-1)</f>
        <v>28.836809999999996</v>
      </c>
      <c r="G221" s="79">
        <f ca="1">OFFSET('Raw Data'!$A$1,MATCH('Data Manipulation'!D221,'Raw Data'!$D:$D,0)-1,MATCH('Data Manipulation'!$G$9,'Raw Data'!$4:$4,0)-1)</f>
        <v>35.094869999999993</v>
      </c>
      <c r="H221" s="80">
        <f t="shared" ca="1" si="63"/>
        <v>-0.17831836960786571</v>
      </c>
    </row>
    <row r="222" spans="1:8" x14ac:dyDescent="0.2">
      <c r="A222" s="72" t="s">
        <v>203</v>
      </c>
      <c r="B222" s="72" t="s">
        <v>246</v>
      </c>
      <c r="C222" s="73" t="s">
        <v>13</v>
      </c>
      <c r="D222" s="74" t="str">
        <f t="shared" si="62"/>
        <v>UKHarley DavidsonOrder</v>
      </c>
      <c r="F222" s="79">
        <f ca="1">OFFSET('Raw Data'!$A$1,MATCH('Data Manipulation'!D222,'Raw Data'!$D:$D,0)-1,MATCH('Data Manipulation'!$F$9,'Raw Data'!$4:$4,0)-1)</f>
        <v>23.069447999999998</v>
      </c>
      <c r="G222" s="79">
        <f ca="1">OFFSET('Raw Data'!$A$1,MATCH('Data Manipulation'!D222,'Raw Data'!$D:$D,0)-1,MATCH('Data Manipulation'!$G$9,'Raw Data'!$4:$4,0)-1)</f>
        <v>28.075895999999997</v>
      </c>
      <c r="H222" s="80">
        <f t="shared" ca="1" si="63"/>
        <v>-0.17831836960786573</v>
      </c>
    </row>
    <row r="223" spans="1:8" x14ac:dyDescent="0.2">
      <c r="A223" s="72" t="s">
        <v>203</v>
      </c>
      <c r="B223" s="72" t="s">
        <v>246</v>
      </c>
      <c r="C223" s="73" t="s">
        <v>212</v>
      </c>
      <c r="D223" s="74" t="str">
        <f t="shared" si="62"/>
        <v>UKHarley DavidsonSales</v>
      </c>
      <c r="F223" s="79">
        <f ca="1">OFFSET('Raw Data'!$A$1,MATCH('Data Manipulation'!D223,'Raw Data'!$D:$D,0)-1,MATCH('Data Manipulation'!$F$9,'Raw Data'!$4:$4,0)-1)</f>
        <v>1831.6</v>
      </c>
      <c r="G223" s="79">
        <f ca="1">OFFSET('Raw Data'!$A$1,MATCH('Data Manipulation'!D223,'Raw Data'!$D:$D,0)-1,MATCH('Data Manipulation'!$G$9,'Raw Data'!$4:$4,0)-1)</f>
        <v>1830.6</v>
      </c>
      <c r="H223" s="80">
        <f t="shared" ca="1" si="63"/>
        <v>5.4626898284715396E-4</v>
      </c>
    </row>
    <row r="224" spans="1:8" x14ac:dyDescent="0.2">
      <c r="A224" s="72" t="s">
        <v>203</v>
      </c>
      <c r="B224" s="72" t="s">
        <v>246</v>
      </c>
      <c r="C224" s="73" t="s">
        <v>247</v>
      </c>
      <c r="D224" s="74" t="str">
        <f t="shared" si="62"/>
        <v>UKHarley DavidsonROI</v>
      </c>
      <c r="F224" s="79">
        <f ca="1">OFFSET('Raw Data'!$A$1,MATCH('Data Manipulation'!D224,'Raw Data'!$D:$D,0)-1,MATCH('Data Manipulation'!$F$9,'Raw Data'!$4:$4,0)-1)</f>
        <v>291</v>
      </c>
      <c r="G224" s="79">
        <f ca="1">OFFSET('Raw Data'!$A$1,MATCH('Data Manipulation'!D224,'Raw Data'!$D:$D,0)-1,MATCH('Data Manipulation'!$G$9,'Raw Data'!$4:$4,0)-1)</f>
        <v>276</v>
      </c>
      <c r="H224" s="80">
        <f t="shared" ca="1" si="63"/>
        <v>5.434782608695652E-2</v>
      </c>
    </row>
    <row r="225" spans="1:8" x14ac:dyDescent="0.2">
      <c r="A225" s="72" t="s">
        <v>203</v>
      </c>
      <c r="B225" s="72" t="s">
        <v>246</v>
      </c>
      <c r="C225" s="73" t="s">
        <v>259</v>
      </c>
      <c r="D225" s="74" t="str">
        <f t="shared" si="62"/>
        <v>UKHarley DavidsonSpend</v>
      </c>
      <c r="F225" s="79">
        <f ca="1">OFFSET('Raw Data'!$A$1,MATCH('Data Manipulation'!D225,'Raw Data'!$D:$D,0)-1,MATCH('Data Manipulation'!$F$9,'Raw Data'!$4:$4,0)-1)</f>
        <v>784.96</v>
      </c>
      <c r="G225" s="79">
        <f ca="1">OFFSET('Raw Data'!$A$1,MATCH('Data Manipulation'!D225,'Raw Data'!$D:$D,0)-1,MATCH('Data Manipulation'!$G$9,'Raw Data'!$4:$4,0)-1)</f>
        <v>783.96</v>
      </c>
      <c r="H225" s="80">
        <f t="shared" ca="1" si="63"/>
        <v>1.2755752844532883E-3</v>
      </c>
    </row>
    <row r="226" spans="1:8" x14ac:dyDescent="0.2">
      <c r="A226" s="72" t="s">
        <v>203</v>
      </c>
      <c r="B226" s="72" t="s">
        <v>246</v>
      </c>
      <c r="C226" s="73" t="s">
        <v>249</v>
      </c>
      <c r="D226" s="74" t="str">
        <f t="shared" si="62"/>
        <v>UKHarley DavidsonCOS</v>
      </c>
      <c r="F226" s="79">
        <f ca="1">OFFSET('Raw Data'!$A$1,MATCH('Data Manipulation'!D226,'Raw Data'!$D:$D,0)-1,MATCH('Data Manipulation'!$F$9,'Raw Data'!$4:$4,0)-1)</f>
        <v>2</v>
      </c>
      <c r="G226" s="79">
        <f ca="1">OFFSET('Raw Data'!$A$1,MATCH('Data Manipulation'!D226,'Raw Data'!$D:$D,0)-1,MATCH('Data Manipulation'!$G$9,'Raw Data'!$4:$4,0)-1)</f>
        <v>3</v>
      </c>
      <c r="H226" s="80">
        <f t="shared" ca="1" si="63"/>
        <v>-0.33333333333333331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657F5-42A1-5E4B-A09B-73F3CC6C4792}">
  <sheetPr>
    <tabColor rgb="FFFFFF00"/>
  </sheetPr>
  <dimension ref="A1:AQ499"/>
  <sheetViews>
    <sheetView zoomScale="110" zoomScaleNormal="110" workbookViewId="0">
      <pane xSplit="5" topLeftCell="F1" activePane="topRight" state="frozen"/>
      <selection activeCell="A149" sqref="A149"/>
      <selection pane="topRight" activeCell="L16" sqref="L16"/>
    </sheetView>
  </sheetViews>
  <sheetFormatPr baseColWidth="10" defaultRowHeight="16" x14ac:dyDescent="0.2"/>
  <cols>
    <col min="2" max="2" width="18" style="148" bestFit="1" customWidth="1"/>
    <col min="3" max="3" width="18.83203125" bestFit="1" customWidth="1"/>
    <col min="4" max="4" width="29.83203125" bestFit="1" customWidth="1"/>
    <col min="5" max="5" width="29.83203125" customWidth="1"/>
    <col min="6" max="6" width="9.1640625" bestFit="1" customWidth="1"/>
  </cols>
  <sheetData>
    <row r="1" spans="1:29" x14ac:dyDescent="0.2">
      <c r="A1" s="68"/>
      <c r="B1" s="146" t="s">
        <v>197</v>
      </c>
      <c r="C1" s="68"/>
      <c r="D1" s="68" t="s">
        <v>198</v>
      </c>
      <c r="E1" s="68"/>
      <c r="F1" s="29">
        <v>1</v>
      </c>
      <c r="G1" s="29">
        <v>2</v>
      </c>
      <c r="H1" s="29">
        <v>3</v>
      </c>
      <c r="I1" s="29">
        <v>4</v>
      </c>
      <c r="J1" s="29">
        <v>5</v>
      </c>
      <c r="K1" s="29">
        <v>6</v>
      </c>
      <c r="L1" s="29">
        <v>7</v>
      </c>
      <c r="M1" s="29">
        <v>8</v>
      </c>
      <c r="N1" s="29">
        <v>9</v>
      </c>
      <c r="O1" s="29">
        <v>10</v>
      </c>
      <c r="P1" s="29">
        <v>11</v>
      </c>
      <c r="Q1" s="29">
        <v>12</v>
      </c>
      <c r="R1" s="29">
        <v>1</v>
      </c>
      <c r="S1" s="29">
        <v>2</v>
      </c>
      <c r="T1" s="29">
        <v>3</v>
      </c>
      <c r="U1" s="29">
        <v>4</v>
      </c>
      <c r="V1" s="29">
        <v>5</v>
      </c>
      <c r="W1" s="29">
        <v>6</v>
      </c>
      <c r="X1" s="29">
        <v>7</v>
      </c>
      <c r="Y1" s="29">
        <v>8</v>
      </c>
      <c r="Z1" s="29">
        <v>9</v>
      </c>
      <c r="AA1" s="29">
        <v>10</v>
      </c>
      <c r="AB1" s="29">
        <v>11</v>
      </c>
      <c r="AC1" s="29">
        <v>12</v>
      </c>
    </row>
    <row r="2" spans="1:29" x14ac:dyDescent="0.2">
      <c r="A2" s="68"/>
      <c r="B2" s="146"/>
      <c r="C2" s="68"/>
      <c r="D2" s="68" t="s">
        <v>199</v>
      </c>
      <c r="E2" s="68"/>
      <c r="F2" s="29">
        <v>2024</v>
      </c>
      <c r="G2" s="29">
        <v>2024</v>
      </c>
      <c r="H2" s="29">
        <v>2024</v>
      </c>
      <c r="I2" s="29">
        <v>2024</v>
      </c>
      <c r="J2" s="29">
        <v>2024</v>
      </c>
      <c r="K2" s="29">
        <v>2024</v>
      </c>
      <c r="L2" s="29">
        <v>2024</v>
      </c>
      <c r="M2" s="29">
        <v>2024</v>
      </c>
      <c r="N2" s="29">
        <v>2024</v>
      </c>
      <c r="O2" s="29">
        <v>2024</v>
      </c>
      <c r="P2" s="29">
        <v>2024</v>
      </c>
      <c r="Q2" s="29">
        <v>2024</v>
      </c>
      <c r="R2" s="29">
        <v>2025</v>
      </c>
      <c r="S2" s="29">
        <v>2025</v>
      </c>
      <c r="T2" s="29">
        <v>2025</v>
      </c>
      <c r="U2" s="29">
        <v>2025</v>
      </c>
      <c r="V2" s="29">
        <v>2025</v>
      </c>
      <c r="W2" s="29">
        <v>2025</v>
      </c>
      <c r="X2" s="29">
        <v>2025</v>
      </c>
      <c r="Y2" s="29">
        <v>2025</v>
      </c>
      <c r="Z2" s="29">
        <v>2025</v>
      </c>
      <c r="AA2" s="29">
        <v>2025</v>
      </c>
      <c r="AB2" s="29">
        <v>2025</v>
      </c>
      <c r="AC2" s="29">
        <v>2025</v>
      </c>
    </row>
    <row r="3" spans="1:29" x14ac:dyDescent="0.2">
      <c r="A3" s="69"/>
      <c r="B3" s="147"/>
      <c r="C3" s="69"/>
      <c r="D3" s="69" t="s">
        <v>200</v>
      </c>
      <c r="E3" s="69"/>
      <c r="F3" s="70">
        <v>45292</v>
      </c>
      <c r="G3" s="70">
        <v>45323</v>
      </c>
      <c r="H3" s="70">
        <v>45352</v>
      </c>
      <c r="I3" s="70">
        <v>45383</v>
      </c>
      <c r="J3" s="70">
        <v>45413</v>
      </c>
      <c r="K3" s="70">
        <v>45444</v>
      </c>
      <c r="L3" s="70">
        <v>45474</v>
      </c>
      <c r="M3" s="70">
        <v>45505</v>
      </c>
      <c r="N3" s="70">
        <v>45536</v>
      </c>
      <c r="O3" s="70">
        <v>45566</v>
      </c>
      <c r="P3" s="70">
        <v>45597</v>
      </c>
      <c r="Q3" s="70">
        <v>45627</v>
      </c>
      <c r="R3" s="70">
        <v>45658</v>
      </c>
      <c r="S3" s="70">
        <v>45689</v>
      </c>
      <c r="T3" s="70">
        <v>45717</v>
      </c>
      <c r="U3" s="70">
        <v>45748</v>
      </c>
      <c r="V3" s="70">
        <v>45778</v>
      </c>
      <c r="W3" s="70">
        <v>45809</v>
      </c>
      <c r="X3" s="70">
        <v>45839</v>
      </c>
      <c r="Y3" s="70">
        <v>45870</v>
      </c>
      <c r="Z3" s="70">
        <v>45901</v>
      </c>
      <c r="AA3" s="70">
        <v>45931</v>
      </c>
      <c r="AB3" s="70">
        <v>45962</v>
      </c>
      <c r="AC3" s="70">
        <v>45992</v>
      </c>
    </row>
    <row r="4" spans="1:29" x14ac:dyDescent="0.2">
      <c r="A4" s="68"/>
      <c r="B4" s="146"/>
      <c r="C4" s="68"/>
      <c r="D4" s="68" t="s">
        <v>201</v>
      </c>
      <c r="E4" s="68"/>
      <c r="F4" s="71" t="str">
        <f t="shared" ref="F4:AC4" si="0">F$1&amp;" - "&amp;F2</f>
        <v>1 - 2024</v>
      </c>
      <c r="G4" s="71" t="str">
        <f t="shared" si="0"/>
        <v>2 - 2024</v>
      </c>
      <c r="H4" s="71" t="str">
        <f t="shared" si="0"/>
        <v>3 - 2024</v>
      </c>
      <c r="I4" s="71" t="str">
        <f t="shared" si="0"/>
        <v>4 - 2024</v>
      </c>
      <c r="J4" s="71" t="str">
        <f t="shared" si="0"/>
        <v>5 - 2024</v>
      </c>
      <c r="K4" s="71" t="str">
        <f t="shared" si="0"/>
        <v>6 - 2024</v>
      </c>
      <c r="L4" s="71" t="str">
        <f t="shared" si="0"/>
        <v>7 - 2024</v>
      </c>
      <c r="M4" s="71" t="str">
        <f t="shared" si="0"/>
        <v>8 - 2024</v>
      </c>
      <c r="N4" s="71" t="str">
        <f t="shared" si="0"/>
        <v>9 - 2024</v>
      </c>
      <c r="O4" s="71" t="str">
        <f t="shared" si="0"/>
        <v>10 - 2024</v>
      </c>
      <c r="P4" s="71" t="str">
        <f t="shared" si="0"/>
        <v>11 - 2024</v>
      </c>
      <c r="Q4" s="71" t="str">
        <f t="shared" si="0"/>
        <v>12 - 2024</v>
      </c>
      <c r="R4" s="71" t="str">
        <f t="shared" si="0"/>
        <v>1 - 2025</v>
      </c>
      <c r="S4" s="71" t="str">
        <f t="shared" si="0"/>
        <v>2 - 2025</v>
      </c>
      <c r="T4" s="71" t="str">
        <f t="shared" si="0"/>
        <v>3 - 2025</v>
      </c>
      <c r="U4" s="71" t="str">
        <f t="shared" si="0"/>
        <v>4 - 2025</v>
      </c>
      <c r="V4" s="71" t="str">
        <f t="shared" si="0"/>
        <v>5 - 2025</v>
      </c>
      <c r="W4" s="71" t="str">
        <f t="shared" si="0"/>
        <v>6 - 2025</v>
      </c>
      <c r="X4" s="71" t="str">
        <f t="shared" si="0"/>
        <v>7 - 2025</v>
      </c>
      <c r="Y4" s="71" t="str">
        <f t="shared" si="0"/>
        <v>8 - 2025</v>
      </c>
      <c r="Z4" s="71" t="str">
        <f t="shared" si="0"/>
        <v>9 - 2025</v>
      </c>
      <c r="AA4" s="71" t="str">
        <f t="shared" si="0"/>
        <v>10 - 2025</v>
      </c>
      <c r="AB4" s="71" t="str">
        <f t="shared" si="0"/>
        <v>11 - 2025</v>
      </c>
      <c r="AC4" s="71" t="str">
        <f t="shared" si="0"/>
        <v>12 - 2025</v>
      </c>
    </row>
    <row r="7" spans="1:29" x14ac:dyDescent="0.2">
      <c r="C7" s="16" t="s">
        <v>202</v>
      </c>
    </row>
    <row r="9" spans="1:29" x14ac:dyDescent="0.2">
      <c r="A9" s="72" t="s">
        <v>203</v>
      </c>
      <c r="B9" s="145" t="s">
        <v>204</v>
      </c>
      <c r="C9" s="73" t="s">
        <v>11</v>
      </c>
      <c r="D9" s="74" t="str">
        <f t="shared" ref="D9:D29" si="1">A9&amp;B9&amp;C9</f>
        <v>UKOverallSessions</v>
      </c>
      <c r="E9" s="74"/>
      <c r="F9">
        <v>41580</v>
      </c>
      <c r="G9">
        <v>44929</v>
      </c>
      <c r="H9">
        <v>30125</v>
      </c>
      <c r="I9">
        <v>41027</v>
      </c>
      <c r="J9">
        <v>44386</v>
      </c>
      <c r="K9">
        <v>34924</v>
      </c>
      <c r="L9">
        <v>39221</v>
      </c>
      <c r="M9">
        <v>38660</v>
      </c>
      <c r="N9">
        <v>43114</v>
      </c>
      <c r="O9">
        <v>30893</v>
      </c>
      <c r="P9">
        <v>34427</v>
      </c>
      <c r="Q9">
        <v>41484</v>
      </c>
      <c r="R9">
        <v>41127</v>
      </c>
      <c r="S9">
        <v>33652</v>
      </c>
      <c r="T9">
        <v>41634</v>
      </c>
      <c r="U9">
        <v>43327</v>
      </c>
      <c r="V9">
        <v>35601</v>
      </c>
      <c r="W9">
        <v>43040</v>
      </c>
      <c r="X9">
        <v>31732</v>
      </c>
      <c r="Y9">
        <v>32459</v>
      </c>
      <c r="Z9">
        <v>41034</v>
      </c>
      <c r="AA9">
        <v>32644</v>
      </c>
      <c r="AB9">
        <v>31994</v>
      </c>
      <c r="AC9">
        <v>43262</v>
      </c>
    </row>
    <row r="10" spans="1:29" x14ac:dyDescent="0.2">
      <c r="A10" s="72" t="s">
        <v>203</v>
      </c>
      <c r="B10" s="145" t="s">
        <v>204</v>
      </c>
      <c r="C10" s="73" t="s">
        <v>205</v>
      </c>
      <c r="D10" s="74" t="str">
        <f t="shared" si="1"/>
        <v>UKOverallSubscriptions</v>
      </c>
      <c r="E10" s="74"/>
      <c r="F10">
        <v>4622</v>
      </c>
      <c r="G10">
        <v>6775</v>
      </c>
      <c r="H10">
        <v>6230</v>
      </c>
      <c r="I10">
        <v>5598</v>
      </c>
      <c r="J10">
        <v>6260</v>
      </c>
      <c r="K10">
        <v>6422</v>
      </c>
      <c r="L10">
        <v>7116</v>
      </c>
      <c r="M10">
        <v>8075</v>
      </c>
      <c r="N10">
        <v>6274</v>
      </c>
      <c r="O10">
        <v>5869</v>
      </c>
      <c r="P10">
        <v>7349</v>
      </c>
      <c r="Q10">
        <v>6206</v>
      </c>
      <c r="R10">
        <v>7797</v>
      </c>
      <c r="S10">
        <v>6971</v>
      </c>
      <c r="T10">
        <v>7317</v>
      </c>
      <c r="U10">
        <v>8476</v>
      </c>
      <c r="V10">
        <v>4695</v>
      </c>
      <c r="W10">
        <v>7242</v>
      </c>
      <c r="X10">
        <v>5386</v>
      </c>
      <c r="Y10">
        <v>5026</v>
      </c>
      <c r="Z10">
        <v>6578</v>
      </c>
      <c r="AA10">
        <v>6509</v>
      </c>
      <c r="AB10">
        <v>7254</v>
      </c>
      <c r="AC10">
        <v>7834</v>
      </c>
    </row>
    <row r="11" spans="1:29" x14ac:dyDescent="0.2">
      <c r="A11" s="72" t="s">
        <v>203</v>
      </c>
      <c r="B11" s="145" t="s">
        <v>204</v>
      </c>
      <c r="C11" s="73" t="s">
        <v>206</v>
      </c>
      <c r="D11" s="74" t="str">
        <f t="shared" si="1"/>
        <v>UKOverallPages/Session</v>
      </c>
      <c r="E11" s="74"/>
      <c r="F11" s="75">
        <v>4</v>
      </c>
      <c r="G11" s="75">
        <v>4</v>
      </c>
      <c r="H11" s="75">
        <v>3</v>
      </c>
      <c r="I11" s="75">
        <v>3</v>
      </c>
      <c r="J11" s="75">
        <v>3</v>
      </c>
      <c r="K11" s="75">
        <v>4</v>
      </c>
      <c r="L11" s="75">
        <v>3</v>
      </c>
      <c r="M11" s="75">
        <v>3</v>
      </c>
      <c r="N11" s="75">
        <v>3</v>
      </c>
      <c r="O11" s="75">
        <v>4</v>
      </c>
      <c r="P11" s="75">
        <v>4</v>
      </c>
      <c r="Q11" s="75">
        <v>4</v>
      </c>
      <c r="R11" s="75">
        <v>4</v>
      </c>
      <c r="S11" s="75">
        <v>3</v>
      </c>
      <c r="T11" s="75">
        <v>3</v>
      </c>
      <c r="U11" s="75">
        <v>4</v>
      </c>
      <c r="V11" s="75">
        <v>4</v>
      </c>
      <c r="W11" s="75">
        <v>4</v>
      </c>
      <c r="X11" s="75">
        <v>3</v>
      </c>
      <c r="Y11" s="75">
        <v>3</v>
      </c>
      <c r="Z11" s="75">
        <v>4</v>
      </c>
      <c r="AA11" s="75">
        <v>3</v>
      </c>
      <c r="AB11" s="75">
        <v>4</v>
      </c>
      <c r="AC11" s="75">
        <v>4</v>
      </c>
    </row>
    <row r="12" spans="1:29" x14ac:dyDescent="0.2">
      <c r="A12" s="72" t="s">
        <v>203</v>
      </c>
      <c r="B12" s="145" t="s">
        <v>204</v>
      </c>
      <c r="C12" s="73" t="s">
        <v>207</v>
      </c>
      <c r="D12" s="74" t="str">
        <f t="shared" si="1"/>
        <v>UKOverallEngRate</v>
      </c>
      <c r="E12" s="74"/>
      <c r="F12" s="60">
        <v>0.73</v>
      </c>
      <c r="G12" s="60">
        <v>0.73</v>
      </c>
      <c r="H12" s="60">
        <v>0.64</v>
      </c>
      <c r="I12" s="60">
        <v>0.63</v>
      </c>
      <c r="J12" s="60">
        <v>0.75</v>
      </c>
      <c r="K12" s="60">
        <v>0.65</v>
      </c>
      <c r="L12" s="60">
        <v>0.7</v>
      </c>
      <c r="M12" s="60">
        <v>0.73</v>
      </c>
      <c r="N12" s="60">
        <v>0.73</v>
      </c>
      <c r="O12" s="60">
        <v>0.64</v>
      </c>
      <c r="P12" s="60">
        <v>0.63</v>
      </c>
      <c r="Q12" s="60">
        <v>0.75</v>
      </c>
      <c r="R12" s="60">
        <v>0.65</v>
      </c>
      <c r="S12" s="60">
        <v>0.7</v>
      </c>
      <c r="T12" s="60">
        <v>0.73</v>
      </c>
      <c r="U12" s="60">
        <v>0.73</v>
      </c>
      <c r="V12" s="60">
        <v>0.64</v>
      </c>
      <c r="W12" s="60">
        <v>0.63</v>
      </c>
      <c r="X12" s="60">
        <v>0.75</v>
      </c>
      <c r="Y12" s="60">
        <v>0.65</v>
      </c>
      <c r="Z12" s="60">
        <v>0.7</v>
      </c>
      <c r="AA12" s="60">
        <v>0.73</v>
      </c>
      <c r="AB12" s="60">
        <v>0.73</v>
      </c>
      <c r="AC12" s="60">
        <v>0.64</v>
      </c>
    </row>
    <row r="13" spans="1:29" x14ac:dyDescent="0.2">
      <c r="A13" s="72" t="s">
        <v>203</v>
      </c>
      <c r="B13" s="145" t="s">
        <v>204</v>
      </c>
      <c r="C13" s="73" t="s">
        <v>208</v>
      </c>
      <c r="D13" s="74" t="str">
        <f t="shared" si="1"/>
        <v>UKOverallLikes</v>
      </c>
      <c r="E13" s="74"/>
      <c r="F13">
        <v>1297</v>
      </c>
      <c r="G13">
        <v>895</v>
      </c>
      <c r="H13">
        <v>1084</v>
      </c>
      <c r="I13">
        <v>840</v>
      </c>
      <c r="J13">
        <v>1091</v>
      </c>
      <c r="K13">
        <v>1287</v>
      </c>
      <c r="L13">
        <v>997</v>
      </c>
      <c r="M13">
        <v>1217</v>
      </c>
      <c r="N13">
        <v>1061</v>
      </c>
      <c r="O13">
        <v>1093</v>
      </c>
      <c r="P13">
        <v>849</v>
      </c>
      <c r="Q13">
        <v>1126</v>
      </c>
      <c r="R13">
        <v>1015</v>
      </c>
      <c r="S13">
        <v>1259</v>
      </c>
      <c r="T13">
        <v>1166</v>
      </c>
      <c r="U13">
        <v>1177</v>
      </c>
      <c r="V13">
        <v>832</v>
      </c>
      <c r="W13">
        <v>1038</v>
      </c>
      <c r="X13">
        <v>1187</v>
      </c>
      <c r="Y13">
        <v>1325</v>
      </c>
      <c r="Z13">
        <v>1309</v>
      </c>
      <c r="AA13">
        <v>997</v>
      </c>
      <c r="AB13">
        <v>1019</v>
      </c>
      <c r="AC13">
        <v>1193</v>
      </c>
    </row>
    <row r="14" spans="1:29" x14ac:dyDescent="0.2">
      <c r="A14" s="72" t="s">
        <v>203</v>
      </c>
      <c r="B14" s="145" t="s">
        <v>204</v>
      </c>
      <c r="C14" s="73" t="s">
        <v>209</v>
      </c>
      <c r="D14" s="74" t="str">
        <f t="shared" si="1"/>
        <v>UKOverallCategoryView</v>
      </c>
      <c r="E14" s="74"/>
      <c r="F14">
        <v>20847</v>
      </c>
      <c r="G14">
        <v>20950</v>
      </c>
      <c r="H14">
        <v>20601</v>
      </c>
      <c r="I14">
        <v>20600</v>
      </c>
      <c r="J14">
        <v>19122</v>
      </c>
      <c r="K14">
        <v>18863</v>
      </c>
      <c r="L14">
        <v>18499</v>
      </c>
      <c r="M14">
        <v>20064</v>
      </c>
      <c r="N14">
        <v>23817</v>
      </c>
      <c r="O14">
        <v>20900</v>
      </c>
      <c r="P14">
        <v>18616</v>
      </c>
      <c r="Q14">
        <v>18103</v>
      </c>
      <c r="R14">
        <v>22149</v>
      </c>
      <c r="S14">
        <v>19168</v>
      </c>
      <c r="T14">
        <v>23351</v>
      </c>
      <c r="U14">
        <v>20403</v>
      </c>
      <c r="V14">
        <v>19334</v>
      </c>
      <c r="W14">
        <v>22334</v>
      </c>
      <c r="X14">
        <v>21029</v>
      </c>
      <c r="Y14">
        <v>20406</v>
      </c>
      <c r="Z14">
        <v>18985</v>
      </c>
      <c r="AA14">
        <v>19700</v>
      </c>
      <c r="AB14">
        <v>23122</v>
      </c>
      <c r="AC14">
        <v>24843</v>
      </c>
    </row>
    <row r="15" spans="1:29" x14ac:dyDescent="0.2">
      <c r="A15" s="72" t="s">
        <v>203</v>
      </c>
      <c r="B15" s="145" t="s">
        <v>204</v>
      </c>
      <c r="C15" s="73" t="s">
        <v>210</v>
      </c>
      <c r="D15" s="74" t="str">
        <f t="shared" si="1"/>
        <v>UKOverallProductView</v>
      </c>
      <c r="E15" s="74"/>
      <c r="F15">
        <v>15130</v>
      </c>
      <c r="G15">
        <v>14891</v>
      </c>
      <c r="H15">
        <v>13077</v>
      </c>
      <c r="I15">
        <v>16177</v>
      </c>
      <c r="J15">
        <v>13807</v>
      </c>
      <c r="K15">
        <v>14728</v>
      </c>
      <c r="L15">
        <v>16576</v>
      </c>
      <c r="M15">
        <v>14407</v>
      </c>
      <c r="N15">
        <v>16557</v>
      </c>
      <c r="O15">
        <v>14839</v>
      </c>
      <c r="P15">
        <v>14251</v>
      </c>
      <c r="Q15">
        <v>13019</v>
      </c>
      <c r="R15">
        <v>15859</v>
      </c>
      <c r="S15">
        <v>13328</v>
      </c>
      <c r="T15">
        <v>16293</v>
      </c>
      <c r="U15">
        <v>14418</v>
      </c>
      <c r="V15">
        <v>13702</v>
      </c>
      <c r="W15">
        <v>15343</v>
      </c>
      <c r="X15">
        <v>14510</v>
      </c>
      <c r="Y15">
        <v>14159</v>
      </c>
      <c r="Z15">
        <v>15945</v>
      </c>
      <c r="AA15">
        <v>14258</v>
      </c>
      <c r="AB15">
        <v>13889</v>
      </c>
      <c r="AC15">
        <v>15546</v>
      </c>
    </row>
    <row r="16" spans="1:29" x14ac:dyDescent="0.2">
      <c r="A16" s="72" t="s">
        <v>203</v>
      </c>
      <c r="B16" s="145" t="s">
        <v>204</v>
      </c>
      <c r="C16" s="73" t="s">
        <v>211</v>
      </c>
      <c r="D16" s="74" t="str">
        <f t="shared" si="1"/>
        <v>UKOverallAddToCart</v>
      </c>
      <c r="E16" s="74"/>
      <c r="F16">
        <v>7922</v>
      </c>
      <c r="G16">
        <v>7870</v>
      </c>
      <c r="H16">
        <v>6957</v>
      </c>
      <c r="I16">
        <v>8193</v>
      </c>
      <c r="J16">
        <v>7788</v>
      </c>
      <c r="K16">
        <v>6833</v>
      </c>
      <c r="L16">
        <v>7996</v>
      </c>
      <c r="M16">
        <v>7075</v>
      </c>
      <c r="N16">
        <v>7683</v>
      </c>
      <c r="O16">
        <v>6099</v>
      </c>
      <c r="P16">
        <v>8173</v>
      </c>
      <c r="Q16">
        <v>7368</v>
      </c>
      <c r="R16">
        <v>7865</v>
      </c>
      <c r="S16">
        <v>7300</v>
      </c>
      <c r="T16">
        <v>6168</v>
      </c>
      <c r="U16">
        <v>7034</v>
      </c>
      <c r="V16">
        <v>7265</v>
      </c>
      <c r="W16">
        <v>6619</v>
      </c>
      <c r="X16">
        <v>6476</v>
      </c>
      <c r="Y16">
        <v>6504</v>
      </c>
      <c r="Z16">
        <v>6834</v>
      </c>
      <c r="AA16">
        <v>7522</v>
      </c>
      <c r="AB16">
        <v>6571</v>
      </c>
      <c r="AC16">
        <v>6337</v>
      </c>
    </row>
    <row r="17" spans="1:29" x14ac:dyDescent="0.2">
      <c r="A17" s="72" t="s">
        <v>203</v>
      </c>
      <c r="B17" s="145" t="s">
        <v>204</v>
      </c>
      <c r="C17" s="73" t="s">
        <v>12</v>
      </c>
      <c r="D17" s="74" t="str">
        <f t="shared" si="1"/>
        <v>UKOverallCheckout</v>
      </c>
      <c r="E17" s="74"/>
      <c r="F17">
        <v>6408</v>
      </c>
      <c r="G17">
        <v>6091</v>
      </c>
      <c r="H17">
        <v>6052</v>
      </c>
      <c r="I17">
        <v>6040</v>
      </c>
      <c r="J17">
        <v>6283</v>
      </c>
      <c r="K17">
        <v>6399</v>
      </c>
      <c r="L17">
        <v>6067</v>
      </c>
      <c r="M17">
        <v>6450</v>
      </c>
      <c r="N17">
        <v>6222</v>
      </c>
      <c r="O17">
        <v>6375</v>
      </c>
      <c r="P17">
        <v>6089</v>
      </c>
      <c r="Q17">
        <v>6284</v>
      </c>
      <c r="R17">
        <v>6368</v>
      </c>
      <c r="S17">
        <v>6298</v>
      </c>
      <c r="T17">
        <v>6497</v>
      </c>
      <c r="U17">
        <v>6236</v>
      </c>
      <c r="V17">
        <v>6023</v>
      </c>
      <c r="W17">
        <v>6008</v>
      </c>
      <c r="X17">
        <v>6157</v>
      </c>
      <c r="Y17">
        <v>6229</v>
      </c>
      <c r="Z17">
        <v>6487</v>
      </c>
      <c r="AA17">
        <v>6060</v>
      </c>
      <c r="AB17">
        <v>6202</v>
      </c>
      <c r="AC17">
        <v>6392</v>
      </c>
    </row>
    <row r="18" spans="1:29" x14ac:dyDescent="0.2">
      <c r="A18" s="72" t="s">
        <v>203</v>
      </c>
      <c r="B18" s="145" t="s">
        <v>204</v>
      </c>
      <c r="C18" s="73" t="s">
        <v>13</v>
      </c>
      <c r="D18" s="74" t="str">
        <f t="shared" si="1"/>
        <v>UKOverallOrder</v>
      </c>
      <c r="E18" s="74"/>
      <c r="F18">
        <v>5478</v>
      </c>
      <c r="G18">
        <v>5305</v>
      </c>
      <c r="H18">
        <v>5346</v>
      </c>
      <c r="I18">
        <v>4878</v>
      </c>
      <c r="J18">
        <v>5338</v>
      </c>
      <c r="K18">
        <v>4987</v>
      </c>
      <c r="L18">
        <v>5182</v>
      </c>
      <c r="M18">
        <v>5005</v>
      </c>
      <c r="N18">
        <v>5288</v>
      </c>
      <c r="O18">
        <v>4782</v>
      </c>
      <c r="P18">
        <v>5128</v>
      </c>
      <c r="Q18">
        <v>4833</v>
      </c>
      <c r="R18">
        <v>5257</v>
      </c>
      <c r="S18">
        <v>4895</v>
      </c>
      <c r="T18">
        <v>4753</v>
      </c>
      <c r="U18">
        <v>4583</v>
      </c>
      <c r="V18">
        <v>4504</v>
      </c>
      <c r="W18">
        <v>5366</v>
      </c>
      <c r="X18">
        <v>5193</v>
      </c>
      <c r="Y18">
        <v>5001</v>
      </c>
      <c r="Z18">
        <v>5083</v>
      </c>
      <c r="AA18">
        <v>4684</v>
      </c>
      <c r="AB18">
        <v>4577</v>
      </c>
      <c r="AC18">
        <v>5490</v>
      </c>
    </row>
    <row r="19" spans="1:29" x14ac:dyDescent="0.2">
      <c r="A19" s="72" t="s">
        <v>203</v>
      </c>
      <c r="B19" s="145" t="s">
        <v>204</v>
      </c>
      <c r="C19" s="73" t="s">
        <v>212</v>
      </c>
      <c r="D19" s="74" t="str">
        <f t="shared" si="1"/>
        <v>UKOverallSales</v>
      </c>
      <c r="E19" s="74"/>
      <c r="F19">
        <v>78094</v>
      </c>
      <c r="G19">
        <v>67428</v>
      </c>
      <c r="H19">
        <v>57555</v>
      </c>
      <c r="I19">
        <v>82831</v>
      </c>
      <c r="J19">
        <v>81413</v>
      </c>
      <c r="K19">
        <v>60018</v>
      </c>
      <c r="L19">
        <v>77251</v>
      </c>
      <c r="M19">
        <v>72504</v>
      </c>
      <c r="N19">
        <v>64252</v>
      </c>
      <c r="O19">
        <v>78014</v>
      </c>
      <c r="P19">
        <v>62704</v>
      </c>
      <c r="Q19">
        <v>75764</v>
      </c>
      <c r="R19">
        <v>60368</v>
      </c>
      <c r="S19">
        <v>76356</v>
      </c>
      <c r="T19">
        <v>69569</v>
      </c>
      <c r="U19">
        <v>55042</v>
      </c>
      <c r="V19">
        <v>78995</v>
      </c>
      <c r="W19">
        <v>58714</v>
      </c>
      <c r="X19">
        <v>59569</v>
      </c>
      <c r="Y19">
        <v>68899</v>
      </c>
      <c r="Z19">
        <v>66550</v>
      </c>
      <c r="AA19">
        <v>63712</v>
      </c>
      <c r="AB19">
        <v>60020</v>
      </c>
      <c r="AC19">
        <v>57598</v>
      </c>
    </row>
    <row r="20" spans="1:29" x14ac:dyDescent="0.2">
      <c r="A20" s="72" t="s">
        <v>203</v>
      </c>
      <c r="B20" s="145" t="s">
        <v>204</v>
      </c>
      <c r="C20" s="73" t="s">
        <v>251</v>
      </c>
      <c r="D20" s="74" t="str">
        <f t="shared" si="1"/>
        <v>UKOverallUsers</v>
      </c>
      <c r="E20" s="74"/>
      <c r="F20">
        <v>22506</v>
      </c>
      <c r="G20">
        <v>24380</v>
      </c>
      <c r="H20">
        <v>23088</v>
      </c>
      <c r="I20">
        <v>22461</v>
      </c>
      <c r="J20">
        <v>24467</v>
      </c>
      <c r="K20">
        <v>22241</v>
      </c>
      <c r="L20">
        <v>26902</v>
      </c>
      <c r="M20">
        <v>23865</v>
      </c>
      <c r="N20">
        <v>22203</v>
      </c>
      <c r="O20">
        <v>23567</v>
      </c>
      <c r="P20">
        <v>24280</v>
      </c>
      <c r="Q20">
        <v>23094</v>
      </c>
      <c r="R20">
        <v>23059</v>
      </c>
      <c r="S20">
        <v>22935</v>
      </c>
      <c r="T20">
        <v>22023</v>
      </c>
      <c r="U20">
        <v>25380</v>
      </c>
      <c r="V20">
        <v>24058</v>
      </c>
      <c r="W20">
        <v>24726</v>
      </c>
      <c r="X20">
        <v>26399</v>
      </c>
      <c r="Y20">
        <v>23190</v>
      </c>
      <c r="Z20">
        <v>22928</v>
      </c>
      <c r="AA20">
        <v>26120</v>
      </c>
      <c r="AB20">
        <v>22711</v>
      </c>
      <c r="AC20">
        <v>25875</v>
      </c>
    </row>
    <row r="21" spans="1:29" s="123" customFormat="1" x14ac:dyDescent="0.2">
      <c r="A21" s="120" t="s">
        <v>203</v>
      </c>
      <c r="B21" s="149" t="s">
        <v>204</v>
      </c>
      <c r="C21" s="121" t="s">
        <v>252</v>
      </c>
      <c r="D21" s="122" t="str">
        <f t="shared" si="1"/>
        <v>UKOverallNewUsers</v>
      </c>
      <c r="E21" s="122"/>
      <c r="F21" s="123">
        <v>0.67</v>
      </c>
      <c r="G21" s="123">
        <v>0.67</v>
      </c>
      <c r="H21" s="123">
        <v>0.67</v>
      </c>
      <c r="I21" s="123">
        <v>0.67</v>
      </c>
      <c r="J21" s="123">
        <v>0.67</v>
      </c>
      <c r="K21" s="123">
        <v>0.67</v>
      </c>
      <c r="L21" s="123">
        <v>0.67</v>
      </c>
      <c r="M21" s="123">
        <v>0.67</v>
      </c>
      <c r="N21" s="123">
        <v>0.67</v>
      </c>
      <c r="O21" s="123">
        <v>0.67</v>
      </c>
      <c r="P21" s="123">
        <v>0.67</v>
      </c>
      <c r="Q21" s="123">
        <v>0.67</v>
      </c>
      <c r="R21" s="123">
        <v>0.67</v>
      </c>
      <c r="S21" s="123">
        <v>0.67</v>
      </c>
      <c r="T21" s="123">
        <v>0.67</v>
      </c>
      <c r="U21" s="123">
        <v>0.67</v>
      </c>
      <c r="V21" s="123">
        <v>0.67</v>
      </c>
      <c r="W21" s="123">
        <v>0.67</v>
      </c>
      <c r="X21" s="123">
        <v>0.67</v>
      </c>
      <c r="Y21" s="123">
        <v>0.67</v>
      </c>
      <c r="Z21" s="123">
        <v>0.67</v>
      </c>
      <c r="AA21" s="123">
        <v>0.67</v>
      </c>
      <c r="AB21" s="123">
        <v>0.67</v>
      </c>
      <c r="AC21" s="123">
        <v>0.67</v>
      </c>
    </row>
    <row r="22" spans="1:29" s="123" customFormat="1" x14ac:dyDescent="0.2">
      <c r="A22" s="120" t="s">
        <v>203</v>
      </c>
      <c r="B22" s="149" t="s">
        <v>204</v>
      </c>
      <c r="C22" s="121" t="s">
        <v>253</v>
      </c>
      <c r="D22" s="122" t="str">
        <f t="shared" si="1"/>
        <v>UKOverallFacebookFollowers</v>
      </c>
      <c r="E22" s="122"/>
      <c r="F22" s="125">
        <v>28000</v>
      </c>
      <c r="G22" s="125">
        <v>27000</v>
      </c>
      <c r="H22" s="125">
        <v>26000</v>
      </c>
      <c r="I22" s="125">
        <v>25000</v>
      </c>
      <c r="J22" s="125">
        <v>28000</v>
      </c>
      <c r="K22" s="125">
        <v>27000</v>
      </c>
      <c r="L22" s="125">
        <v>26000</v>
      </c>
      <c r="M22" s="125">
        <v>25000</v>
      </c>
      <c r="N22" s="125">
        <v>28000</v>
      </c>
      <c r="O22" s="125">
        <v>27000</v>
      </c>
      <c r="P22" s="125">
        <v>26000</v>
      </c>
      <c r="Q22" s="125">
        <v>25000</v>
      </c>
      <c r="R22" s="125">
        <v>28000</v>
      </c>
      <c r="S22" s="125">
        <v>27000</v>
      </c>
      <c r="T22" s="125">
        <v>26000</v>
      </c>
      <c r="U22" s="125">
        <v>25000</v>
      </c>
      <c r="V22" s="125">
        <v>28000</v>
      </c>
      <c r="W22" s="125">
        <v>27000</v>
      </c>
      <c r="X22" s="125">
        <v>26000</v>
      </c>
      <c r="Y22" s="125">
        <v>25000</v>
      </c>
      <c r="Z22" s="125">
        <v>28000</v>
      </c>
      <c r="AA22" s="125">
        <v>27000</v>
      </c>
      <c r="AB22" s="125">
        <v>26000</v>
      </c>
      <c r="AC22" s="125">
        <v>25000</v>
      </c>
    </row>
    <row r="23" spans="1:29" s="123" customFormat="1" x14ac:dyDescent="0.2">
      <c r="A23" s="120" t="s">
        <v>203</v>
      </c>
      <c r="B23" s="149" t="s">
        <v>204</v>
      </c>
      <c r="C23" s="121" t="s">
        <v>254</v>
      </c>
      <c r="D23" s="122" t="str">
        <f t="shared" si="1"/>
        <v>UKOverallYoutubeSubscribers</v>
      </c>
      <c r="E23" s="122"/>
      <c r="F23" s="125">
        <v>56000</v>
      </c>
      <c r="G23" s="125">
        <v>50000</v>
      </c>
      <c r="H23" s="125">
        <v>44000</v>
      </c>
      <c r="I23" s="125">
        <v>38000</v>
      </c>
      <c r="J23" s="125">
        <v>56000</v>
      </c>
      <c r="K23" s="125">
        <v>50000</v>
      </c>
      <c r="L23" s="125">
        <v>44000</v>
      </c>
      <c r="M23" s="125">
        <v>38000</v>
      </c>
      <c r="N23" s="125">
        <v>56000</v>
      </c>
      <c r="O23" s="125">
        <v>50000</v>
      </c>
      <c r="P23" s="125">
        <v>44000</v>
      </c>
      <c r="Q23" s="125">
        <v>38000</v>
      </c>
      <c r="R23" s="125">
        <v>56000</v>
      </c>
      <c r="S23" s="125">
        <v>50000</v>
      </c>
      <c r="T23" s="125">
        <v>44000</v>
      </c>
      <c r="U23" s="125">
        <v>38000</v>
      </c>
      <c r="V23" s="125">
        <v>56000</v>
      </c>
      <c r="W23" s="125">
        <v>50000</v>
      </c>
      <c r="X23" s="125">
        <v>44000</v>
      </c>
      <c r="Y23" s="125">
        <v>38000</v>
      </c>
      <c r="Z23" s="125">
        <v>56000</v>
      </c>
      <c r="AA23" s="125">
        <v>50000</v>
      </c>
      <c r="AB23" s="125">
        <v>44000</v>
      </c>
      <c r="AC23" s="125">
        <v>38000</v>
      </c>
    </row>
    <row r="24" spans="1:29" s="123" customFormat="1" x14ac:dyDescent="0.2">
      <c r="A24" s="120" t="s">
        <v>203</v>
      </c>
      <c r="B24" s="149" t="s">
        <v>204</v>
      </c>
      <c r="C24" s="121" t="s">
        <v>255</v>
      </c>
      <c r="D24" s="122" t="str">
        <f t="shared" si="1"/>
        <v>UKOverallTwitterFollowers</v>
      </c>
      <c r="E24" s="122"/>
      <c r="F24" s="125">
        <v>13000</v>
      </c>
      <c r="G24" s="125">
        <v>10000</v>
      </c>
      <c r="H24" s="125">
        <v>7000</v>
      </c>
      <c r="I24" s="125">
        <v>4000</v>
      </c>
      <c r="J24" s="125">
        <v>13000</v>
      </c>
      <c r="K24" s="125">
        <v>10000</v>
      </c>
      <c r="L24" s="125">
        <v>7000</v>
      </c>
      <c r="M24" s="125">
        <v>4000</v>
      </c>
      <c r="N24" s="125">
        <v>13000</v>
      </c>
      <c r="O24" s="125">
        <v>10000</v>
      </c>
      <c r="P24" s="125">
        <v>7000</v>
      </c>
      <c r="Q24" s="125">
        <v>4000</v>
      </c>
      <c r="R24" s="125">
        <v>13000</v>
      </c>
      <c r="S24" s="125">
        <v>10000</v>
      </c>
      <c r="T24" s="125">
        <v>7000</v>
      </c>
      <c r="U24" s="125">
        <v>4000</v>
      </c>
      <c r="V24" s="125">
        <v>13000</v>
      </c>
      <c r="W24" s="125">
        <v>10000</v>
      </c>
      <c r="X24" s="125">
        <v>7000</v>
      </c>
      <c r="Y24" s="125">
        <v>4000</v>
      </c>
      <c r="Z24" s="125">
        <v>13000</v>
      </c>
      <c r="AA24" s="125">
        <v>10000</v>
      </c>
      <c r="AB24" s="125">
        <v>7000</v>
      </c>
      <c r="AC24" s="125">
        <v>4000</v>
      </c>
    </row>
    <row r="25" spans="1:29" s="123" customFormat="1" x14ac:dyDescent="0.2">
      <c r="A25" s="120" t="s">
        <v>203</v>
      </c>
      <c r="B25" s="149" t="s">
        <v>204</v>
      </c>
      <c r="C25" s="121" t="s">
        <v>256</v>
      </c>
      <c r="D25" s="122" t="str">
        <f t="shared" si="1"/>
        <v>UKOverallInstagramFollowers</v>
      </c>
      <c r="E25" s="122"/>
      <c r="F25" s="125">
        <v>8000</v>
      </c>
      <c r="G25" s="125">
        <v>9000</v>
      </c>
      <c r="H25" s="125">
        <v>10000</v>
      </c>
      <c r="I25" s="125">
        <v>11000</v>
      </c>
      <c r="J25" s="125">
        <v>8000</v>
      </c>
      <c r="K25" s="125">
        <v>9000</v>
      </c>
      <c r="L25" s="125">
        <v>10000</v>
      </c>
      <c r="M25" s="125">
        <v>11000</v>
      </c>
      <c r="N25" s="125">
        <v>8000</v>
      </c>
      <c r="O25" s="125">
        <v>9000</v>
      </c>
      <c r="P25" s="125">
        <v>10000</v>
      </c>
      <c r="Q25" s="125">
        <v>11000</v>
      </c>
      <c r="R25" s="125">
        <v>8000</v>
      </c>
      <c r="S25" s="125">
        <v>9000</v>
      </c>
      <c r="T25" s="125">
        <v>10000</v>
      </c>
      <c r="U25" s="125">
        <v>11000</v>
      </c>
      <c r="V25" s="125">
        <v>8000</v>
      </c>
      <c r="W25" s="125">
        <v>9000</v>
      </c>
      <c r="X25" s="125">
        <v>10000</v>
      </c>
      <c r="Y25" s="125">
        <v>11000</v>
      </c>
      <c r="Z25" s="125">
        <v>8000</v>
      </c>
      <c r="AA25" s="125">
        <v>9000</v>
      </c>
      <c r="AB25" s="125">
        <v>10000</v>
      </c>
      <c r="AC25" s="125">
        <v>11000</v>
      </c>
    </row>
    <row r="26" spans="1:29" s="123" customFormat="1" x14ac:dyDescent="0.2">
      <c r="A26" s="120" t="s">
        <v>203</v>
      </c>
      <c r="B26" s="149" t="s">
        <v>204</v>
      </c>
      <c r="C26" s="121" t="s">
        <v>257</v>
      </c>
      <c r="D26" s="122" t="str">
        <f t="shared" si="1"/>
        <v>UKOverallSnapchatFollowers</v>
      </c>
      <c r="E26" s="122"/>
      <c r="F26" s="125">
        <v>18000</v>
      </c>
      <c r="G26" s="125">
        <v>15000</v>
      </c>
      <c r="H26" s="125">
        <v>12000</v>
      </c>
      <c r="I26" s="125">
        <v>9000</v>
      </c>
      <c r="J26" s="125">
        <v>18000</v>
      </c>
      <c r="K26" s="125">
        <v>15000</v>
      </c>
      <c r="L26" s="125">
        <v>12000</v>
      </c>
      <c r="M26" s="125">
        <v>9000</v>
      </c>
      <c r="N26" s="125">
        <v>18000</v>
      </c>
      <c r="O26" s="125">
        <v>15000</v>
      </c>
      <c r="P26" s="125">
        <v>12000</v>
      </c>
      <c r="Q26" s="125">
        <v>9000</v>
      </c>
      <c r="R26" s="125">
        <v>18000</v>
      </c>
      <c r="S26" s="125">
        <v>15000</v>
      </c>
      <c r="T26" s="125">
        <v>12000</v>
      </c>
      <c r="U26" s="125">
        <v>9000</v>
      </c>
      <c r="V26" s="125">
        <v>18000</v>
      </c>
      <c r="W26" s="125">
        <v>15000</v>
      </c>
      <c r="X26" s="125">
        <v>12000</v>
      </c>
      <c r="Y26" s="125">
        <v>9000</v>
      </c>
      <c r="Z26" s="125">
        <v>18000</v>
      </c>
      <c r="AA26" s="125">
        <v>15000</v>
      </c>
      <c r="AB26" s="125">
        <v>12000</v>
      </c>
      <c r="AC26" s="125">
        <v>9000</v>
      </c>
    </row>
    <row r="27" spans="1:29" s="123" customFormat="1" x14ac:dyDescent="0.2">
      <c r="A27" s="120" t="s">
        <v>203</v>
      </c>
      <c r="B27" s="149" t="s">
        <v>204</v>
      </c>
      <c r="C27" s="121" t="s">
        <v>258</v>
      </c>
      <c r="D27" s="122" t="str">
        <f t="shared" si="1"/>
        <v>UKOverallReviews</v>
      </c>
      <c r="E27" s="122"/>
      <c r="F27" s="124">
        <v>4.7</v>
      </c>
      <c r="G27" s="124">
        <v>4.9000000000000004</v>
      </c>
      <c r="H27" s="124">
        <v>4.7</v>
      </c>
      <c r="I27" s="124">
        <v>4.9000000000000004</v>
      </c>
      <c r="J27" s="124">
        <v>4.7</v>
      </c>
      <c r="K27" s="124">
        <v>4.9000000000000004</v>
      </c>
      <c r="L27" s="124">
        <v>4.7</v>
      </c>
      <c r="M27" s="124">
        <v>4.9000000000000004</v>
      </c>
      <c r="N27" s="124">
        <v>4.7</v>
      </c>
      <c r="O27" s="124">
        <v>4.9000000000000004</v>
      </c>
      <c r="P27" s="124">
        <v>4.7</v>
      </c>
      <c r="Q27" s="124">
        <v>4.9000000000000004</v>
      </c>
      <c r="R27" s="124">
        <v>4.7</v>
      </c>
      <c r="S27" s="124">
        <v>4.9000000000000004</v>
      </c>
      <c r="T27" s="124">
        <v>4.7</v>
      </c>
      <c r="U27" s="124">
        <v>4.9000000000000004</v>
      </c>
      <c r="V27" s="124">
        <v>4.7</v>
      </c>
      <c r="W27" s="124">
        <v>4.9000000000000004</v>
      </c>
      <c r="X27" s="124">
        <v>4.7</v>
      </c>
      <c r="Y27" s="124">
        <v>4.9000000000000004</v>
      </c>
      <c r="Z27" s="124">
        <v>4.7</v>
      </c>
      <c r="AA27" s="124">
        <v>4.9000000000000004</v>
      </c>
      <c r="AB27" s="124">
        <v>4.7</v>
      </c>
      <c r="AC27" s="124">
        <v>4.9000000000000004</v>
      </c>
    </row>
    <row r="28" spans="1:29" s="123" customFormat="1" x14ac:dyDescent="0.2">
      <c r="A28" s="120" t="s">
        <v>203</v>
      </c>
      <c r="B28" s="149" t="s">
        <v>204</v>
      </c>
      <c r="C28" s="121" t="s">
        <v>259</v>
      </c>
      <c r="D28" s="122" t="str">
        <f t="shared" si="1"/>
        <v>UKOverallSpend</v>
      </c>
      <c r="E28" s="122"/>
      <c r="F28" s="124">
        <v>15129</v>
      </c>
      <c r="G28" s="124">
        <v>10526</v>
      </c>
      <c r="H28" s="124">
        <v>14257</v>
      </c>
      <c r="I28" s="124">
        <v>17813</v>
      </c>
      <c r="J28" s="124">
        <v>13363</v>
      </c>
      <c r="K28" s="124">
        <v>10884</v>
      </c>
      <c r="L28" s="124">
        <v>12110</v>
      </c>
      <c r="M28" s="124">
        <v>14383</v>
      </c>
      <c r="N28" s="124">
        <v>17051</v>
      </c>
      <c r="O28" s="124">
        <v>17669</v>
      </c>
      <c r="P28" s="124">
        <v>15193</v>
      </c>
      <c r="Q28" s="124">
        <v>11053</v>
      </c>
      <c r="R28" s="124">
        <v>13307</v>
      </c>
      <c r="S28" s="124">
        <v>16609</v>
      </c>
      <c r="T28" s="124">
        <v>14632</v>
      </c>
      <c r="U28" s="124">
        <v>17964</v>
      </c>
      <c r="V28" s="124">
        <v>16933</v>
      </c>
      <c r="W28" s="124">
        <v>16765</v>
      </c>
      <c r="X28" s="124">
        <v>16919</v>
      </c>
      <c r="Y28" s="124">
        <v>12245</v>
      </c>
      <c r="Z28" s="124">
        <v>13685</v>
      </c>
      <c r="AA28" s="124">
        <v>13517</v>
      </c>
      <c r="AB28" s="124">
        <v>16416</v>
      </c>
      <c r="AC28" s="124">
        <v>16865</v>
      </c>
    </row>
    <row r="29" spans="1:29" s="123" customFormat="1" x14ac:dyDescent="0.2">
      <c r="A29" s="120" t="s">
        <v>203</v>
      </c>
      <c r="B29" s="149" t="s">
        <v>204</v>
      </c>
      <c r="C29" s="121" t="s">
        <v>239</v>
      </c>
      <c r="D29" s="122" t="str">
        <f t="shared" si="1"/>
        <v>UKOverallCPA</v>
      </c>
      <c r="E29" s="122"/>
      <c r="F29" s="124">
        <v>3</v>
      </c>
      <c r="G29" s="124">
        <v>1</v>
      </c>
      <c r="H29" s="124">
        <v>3</v>
      </c>
      <c r="I29" s="124">
        <v>3</v>
      </c>
      <c r="J29" s="124">
        <v>1</v>
      </c>
      <c r="K29" s="124">
        <v>3</v>
      </c>
      <c r="L29" s="124">
        <v>3</v>
      </c>
      <c r="M29" s="124">
        <v>4</v>
      </c>
      <c r="N29" s="124">
        <v>2</v>
      </c>
      <c r="O29" s="124">
        <v>4</v>
      </c>
      <c r="P29" s="124">
        <v>4</v>
      </c>
      <c r="Q29" s="124">
        <v>2</v>
      </c>
      <c r="R29" s="124">
        <v>1</v>
      </c>
      <c r="S29" s="124">
        <v>2</v>
      </c>
      <c r="T29" s="124">
        <v>2</v>
      </c>
      <c r="U29" s="124">
        <v>2</v>
      </c>
      <c r="V29" s="124">
        <v>1</v>
      </c>
      <c r="W29" s="124">
        <v>3</v>
      </c>
      <c r="X29" s="124">
        <v>3</v>
      </c>
      <c r="Y29" s="124">
        <v>4</v>
      </c>
      <c r="Z29" s="124">
        <v>3</v>
      </c>
      <c r="AA29" s="124">
        <v>1</v>
      </c>
      <c r="AB29" s="124">
        <v>3</v>
      </c>
      <c r="AC29" s="124">
        <v>3</v>
      </c>
    </row>
    <row r="31" spans="1:29" x14ac:dyDescent="0.2">
      <c r="A31" s="72" t="s">
        <v>203</v>
      </c>
      <c r="B31" s="145" t="s">
        <v>168</v>
      </c>
      <c r="C31" s="73" t="s">
        <v>11</v>
      </c>
      <c r="D31" s="74" t="str">
        <f t="shared" ref="D31:D51" si="2">A31&amp;B31&amp;C31</f>
        <v>UKPaid SearchSessions</v>
      </c>
      <c r="E31" s="74"/>
      <c r="F31">
        <v>8316</v>
      </c>
      <c r="G31">
        <v>8317</v>
      </c>
      <c r="H31">
        <v>8318</v>
      </c>
      <c r="I31">
        <v>8319</v>
      </c>
      <c r="J31">
        <v>8320</v>
      </c>
      <c r="K31">
        <v>8321</v>
      </c>
      <c r="L31">
        <v>8322</v>
      </c>
      <c r="M31">
        <v>8323</v>
      </c>
      <c r="N31">
        <v>8324</v>
      </c>
      <c r="O31">
        <v>8325</v>
      </c>
      <c r="P31">
        <v>8326</v>
      </c>
      <c r="Q31">
        <v>8327</v>
      </c>
      <c r="R31">
        <v>8328</v>
      </c>
      <c r="S31">
        <v>8329</v>
      </c>
      <c r="T31">
        <v>8330</v>
      </c>
      <c r="U31">
        <v>8331</v>
      </c>
      <c r="V31">
        <v>8332</v>
      </c>
      <c r="W31">
        <v>8333</v>
      </c>
      <c r="X31">
        <v>8334</v>
      </c>
      <c r="Y31">
        <v>8335</v>
      </c>
      <c r="Z31">
        <v>8336</v>
      </c>
      <c r="AA31">
        <v>8337</v>
      </c>
      <c r="AB31">
        <v>8338</v>
      </c>
      <c r="AC31">
        <v>8339</v>
      </c>
    </row>
    <row r="32" spans="1:29" x14ac:dyDescent="0.2">
      <c r="A32" s="72" t="s">
        <v>203</v>
      </c>
      <c r="B32" s="145" t="s">
        <v>168</v>
      </c>
      <c r="C32" s="73" t="s">
        <v>209</v>
      </c>
      <c r="D32" s="74" t="str">
        <f t="shared" si="2"/>
        <v>UKPaid SearchCategoryView</v>
      </c>
      <c r="E32" s="74"/>
      <c r="F32">
        <v>4169.4000000000005</v>
      </c>
      <c r="G32">
        <v>4190</v>
      </c>
      <c r="H32">
        <v>4120.2</v>
      </c>
      <c r="I32">
        <v>4120</v>
      </c>
      <c r="J32">
        <v>3824.4</v>
      </c>
      <c r="K32">
        <v>3772.6000000000004</v>
      </c>
      <c r="L32">
        <v>3699.8</v>
      </c>
      <c r="M32">
        <v>4012.8</v>
      </c>
      <c r="N32">
        <v>4763.4000000000005</v>
      </c>
      <c r="O32">
        <v>4180</v>
      </c>
      <c r="P32">
        <v>3723.2000000000003</v>
      </c>
      <c r="Q32">
        <v>3620.6000000000004</v>
      </c>
      <c r="R32">
        <v>4429.8</v>
      </c>
      <c r="S32">
        <v>3833.6000000000004</v>
      </c>
      <c r="T32">
        <v>4670.2</v>
      </c>
      <c r="U32">
        <v>4080.6000000000004</v>
      </c>
      <c r="V32">
        <v>3866.8</v>
      </c>
      <c r="W32">
        <v>4466.8</v>
      </c>
      <c r="X32">
        <v>4205.8</v>
      </c>
      <c r="Y32">
        <v>4081.2000000000003</v>
      </c>
      <c r="Z32">
        <v>3797</v>
      </c>
      <c r="AA32">
        <v>3940</v>
      </c>
      <c r="AB32">
        <v>4624.4000000000005</v>
      </c>
      <c r="AC32">
        <v>4968.6000000000004</v>
      </c>
    </row>
    <row r="33" spans="1:29" x14ac:dyDescent="0.2">
      <c r="A33" s="72" t="s">
        <v>203</v>
      </c>
      <c r="B33" s="145" t="s">
        <v>168</v>
      </c>
      <c r="C33" s="73" t="s">
        <v>210</v>
      </c>
      <c r="D33" s="74" t="str">
        <f t="shared" si="2"/>
        <v>UKPaid SearchProductView</v>
      </c>
      <c r="E33" s="74"/>
      <c r="F33">
        <v>3026</v>
      </c>
      <c r="G33">
        <v>2978.2000000000003</v>
      </c>
      <c r="H33">
        <v>2615.4</v>
      </c>
      <c r="I33">
        <v>3235.4</v>
      </c>
      <c r="J33">
        <v>2761.4</v>
      </c>
      <c r="K33">
        <v>2945.6000000000004</v>
      </c>
      <c r="L33">
        <v>3315.2000000000003</v>
      </c>
      <c r="M33">
        <v>2881.4</v>
      </c>
      <c r="N33">
        <v>3311.4</v>
      </c>
      <c r="O33">
        <v>2967.8</v>
      </c>
      <c r="P33">
        <v>2850.2000000000003</v>
      </c>
      <c r="Q33">
        <v>2603.8000000000002</v>
      </c>
      <c r="R33">
        <v>3171.8</v>
      </c>
      <c r="S33">
        <v>2665.6000000000004</v>
      </c>
      <c r="T33">
        <v>3258.6000000000004</v>
      </c>
      <c r="U33">
        <v>2883.6000000000004</v>
      </c>
      <c r="V33">
        <v>2740.4</v>
      </c>
      <c r="W33">
        <v>3068.6000000000004</v>
      </c>
      <c r="X33">
        <v>2902</v>
      </c>
      <c r="Y33">
        <v>2831.8</v>
      </c>
      <c r="Z33">
        <v>3189</v>
      </c>
      <c r="AA33">
        <v>2851.6000000000004</v>
      </c>
      <c r="AB33">
        <v>2777.8</v>
      </c>
      <c r="AC33">
        <v>3109.2000000000003</v>
      </c>
    </row>
    <row r="34" spans="1:29" x14ac:dyDescent="0.2">
      <c r="A34" s="72" t="s">
        <v>203</v>
      </c>
      <c r="B34" s="145" t="s">
        <v>168</v>
      </c>
      <c r="C34" s="73" t="s">
        <v>211</v>
      </c>
      <c r="D34" s="74" t="str">
        <f t="shared" si="2"/>
        <v>UKPaid SearchAddToCart</v>
      </c>
      <c r="E34" s="74"/>
      <c r="F34">
        <v>1584.4</v>
      </c>
      <c r="G34">
        <v>1574</v>
      </c>
      <c r="H34">
        <v>1391.4</v>
      </c>
      <c r="I34">
        <v>1638.6000000000001</v>
      </c>
      <c r="J34">
        <v>1557.6000000000001</v>
      </c>
      <c r="K34">
        <v>1366.6000000000001</v>
      </c>
      <c r="L34">
        <v>1599.2</v>
      </c>
      <c r="M34">
        <v>1415</v>
      </c>
      <c r="N34">
        <v>1536.6000000000001</v>
      </c>
      <c r="O34">
        <v>1219.8</v>
      </c>
      <c r="P34">
        <v>1634.6000000000001</v>
      </c>
      <c r="Q34">
        <v>1473.6000000000001</v>
      </c>
      <c r="R34">
        <v>1573</v>
      </c>
      <c r="S34">
        <v>1460</v>
      </c>
      <c r="T34">
        <v>1233.6000000000001</v>
      </c>
      <c r="U34">
        <v>1406.8000000000002</v>
      </c>
      <c r="V34">
        <v>1453</v>
      </c>
      <c r="W34">
        <v>1323.8000000000002</v>
      </c>
      <c r="X34">
        <v>1295.2</v>
      </c>
      <c r="Y34">
        <v>1300.8000000000002</v>
      </c>
      <c r="Z34">
        <v>1366.8000000000002</v>
      </c>
      <c r="AA34">
        <v>1504.4</v>
      </c>
      <c r="AB34">
        <v>1314.2</v>
      </c>
      <c r="AC34">
        <v>1267.4000000000001</v>
      </c>
    </row>
    <row r="35" spans="1:29" x14ac:dyDescent="0.2">
      <c r="A35" s="72" t="s">
        <v>203</v>
      </c>
      <c r="B35" s="145" t="s">
        <v>168</v>
      </c>
      <c r="C35" s="73" t="s">
        <v>12</v>
      </c>
      <c r="D35" s="74" t="str">
        <f t="shared" si="2"/>
        <v>UKPaid SearchCheckout</v>
      </c>
      <c r="E35" s="74"/>
      <c r="F35">
        <v>1281.6000000000001</v>
      </c>
      <c r="G35">
        <v>1218.2</v>
      </c>
      <c r="H35">
        <v>1210.4000000000001</v>
      </c>
      <c r="I35">
        <v>1208</v>
      </c>
      <c r="J35">
        <v>1256.6000000000001</v>
      </c>
      <c r="K35">
        <v>1279.8000000000002</v>
      </c>
      <c r="L35">
        <v>1213.4000000000001</v>
      </c>
      <c r="M35">
        <v>1290</v>
      </c>
      <c r="N35">
        <v>1244.4000000000001</v>
      </c>
      <c r="O35">
        <v>1275</v>
      </c>
      <c r="P35">
        <v>1217.8</v>
      </c>
      <c r="Q35">
        <v>1256.8000000000002</v>
      </c>
      <c r="R35">
        <v>1273.6000000000001</v>
      </c>
      <c r="S35">
        <v>1259.6000000000001</v>
      </c>
      <c r="T35">
        <v>1299.4000000000001</v>
      </c>
      <c r="U35">
        <v>1247.2</v>
      </c>
      <c r="V35">
        <v>1204.6000000000001</v>
      </c>
      <c r="W35">
        <v>1201.6000000000001</v>
      </c>
      <c r="X35">
        <v>1231.4000000000001</v>
      </c>
      <c r="Y35">
        <v>1245.8000000000002</v>
      </c>
      <c r="Z35">
        <v>1297.4000000000001</v>
      </c>
      <c r="AA35">
        <v>1212</v>
      </c>
      <c r="AB35">
        <v>1240.4000000000001</v>
      </c>
      <c r="AC35">
        <v>1278.4000000000001</v>
      </c>
    </row>
    <row r="36" spans="1:29" x14ac:dyDescent="0.2">
      <c r="A36" s="72" t="s">
        <v>203</v>
      </c>
      <c r="B36" s="145" t="s">
        <v>168</v>
      </c>
      <c r="C36" s="73" t="s">
        <v>13</v>
      </c>
      <c r="D36" s="74" t="str">
        <f t="shared" si="2"/>
        <v>UKPaid SearchOrder</v>
      </c>
      <c r="E36" s="74"/>
      <c r="F36">
        <v>1095.6000000000001</v>
      </c>
      <c r="G36">
        <v>1061</v>
      </c>
      <c r="H36">
        <v>1069.2</v>
      </c>
      <c r="I36">
        <v>975.6</v>
      </c>
      <c r="J36">
        <v>1067.6000000000001</v>
      </c>
      <c r="K36">
        <v>997.40000000000009</v>
      </c>
      <c r="L36">
        <v>1036.4000000000001</v>
      </c>
      <c r="M36">
        <v>1001</v>
      </c>
      <c r="N36">
        <v>1057.6000000000001</v>
      </c>
      <c r="O36">
        <v>956.40000000000009</v>
      </c>
      <c r="P36">
        <v>1025.6000000000001</v>
      </c>
      <c r="Q36">
        <v>966.6</v>
      </c>
      <c r="R36">
        <v>1051.4000000000001</v>
      </c>
      <c r="S36">
        <v>979</v>
      </c>
      <c r="T36">
        <v>950.6</v>
      </c>
      <c r="U36">
        <v>916.6</v>
      </c>
      <c r="V36">
        <v>900.80000000000007</v>
      </c>
      <c r="W36">
        <v>1073.2</v>
      </c>
      <c r="X36">
        <v>1038.6000000000001</v>
      </c>
      <c r="Y36">
        <v>1000.2</v>
      </c>
      <c r="Z36">
        <v>1016.6</v>
      </c>
      <c r="AA36">
        <v>936.80000000000007</v>
      </c>
      <c r="AB36">
        <v>915.40000000000009</v>
      </c>
      <c r="AC36">
        <v>1098</v>
      </c>
    </row>
    <row r="37" spans="1:29" x14ac:dyDescent="0.2">
      <c r="A37" s="72" t="s">
        <v>203</v>
      </c>
      <c r="B37" s="145" t="s">
        <v>168</v>
      </c>
      <c r="C37" s="73" t="s">
        <v>205</v>
      </c>
      <c r="D37" s="74" t="str">
        <f t="shared" si="2"/>
        <v>UKPaid SearchSubscriptions</v>
      </c>
      <c r="E37" s="74"/>
      <c r="F37">
        <v>184</v>
      </c>
      <c r="G37">
        <v>121</v>
      </c>
      <c r="H37">
        <v>122</v>
      </c>
      <c r="I37">
        <v>118</v>
      </c>
      <c r="J37">
        <v>115</v>
      </c>
      <c r="K37">
        <v>193</v>
      </c>
      <c r="L37">
        <v>177</v>
      </c>
      <c r="M37">
        <v>123</v>
      </c>
      <c r="N37">
        <v>119</v>
      </c>
      <c r="O37">
        <v>195</v>
      </c>
      <c r="P37">
        <v>154</v>
      </c>
      <c r="Q37">
        <v>186</v>
      </c>
      <c r="R37">
        <v>197</v>
      </c>
      <c r="S37">
        <v>123</v>
      </c>
      <c r="T37">
        <v>153</v>
      </c>
      <c r="U37">
        <v>142</v>
      </c>
      <c r="V37">
        <v>168</v>
      </c>
      <c r="W37">
        <v>147</v>
      </c>
      <c r="X37">
        <v>186</v>
      </c>
      <c r="Y37">
        <v>192</v>
      </c>
      <c r="Z37">
        <v>103</v>
      </c>
      <c r="AA37">
        <v>100</v>
      </c>
      <c r="AB37">
        <v>186</v>
      </c>
      <c r="AC37">
        <v>113</v>
      </c>
    </row>
    <row r="38" spans="1:29" x14ac:dyDescent="0.2">
      <c r="A38" s="72" t="s">
        <v>203</v>
      </c>
      <c r="B38" s="145" t="s">
        <v>168</v>
      </c>
      <c r="C38" s="73" t="s">
        <v>206</v>
      </c>
      <c r="D38" s="74" t="str">
        <f t="shared" si="2"/>
        <v>UKPaid SearchPages/Session</v>
      </c>
      <c r="E38" s="74"/>
      <c r="F38" s="75">
        <v>4</v>
      </c>
      <c r="G38" s="75">
        <v>4</v>
      </c>
      <c r="H38" s="75">
        <v>3</v>
      </c>
      <c r="I38" s="75">
        <v>3</v>
      </c>
      <c r="J38" s="75">
        <v>3</v>
      </c>
      <c r="K38" s="75">
        <v>4</v>
      </c>
      <c r="L38" s="75">
        <v>3</v>
      </c>
      <c r="M38" s="75">
        <v>3</v>
      </c>
      <c r="N38" s="75">
        <v>3</v>
      </c>
      <c r="O38" s="75">
        <v>4</v>
      </c>
      <c r="P38" s="75">
        <v>4</v>
      </c>
      <c r="Q38" s="75">
        <v>4</v>
      </c>
      <c r="R38" s="75">
        <v>4</v>
      </c>
      <c r="S38" s="75">
        <v>3</v>
      </c>
      <c r="T38" s="75">
        <v>3</v>
      </c>
      <c r="U38" s="75">
        <v>4</v>
      </c>
      <c r="V38" s="75">
        <v>4</v>
      </c>
      <c r="W38" s="75">
        <v>4</v>
      </c>
      <c r="X38" s="75">
        <v>3</v>
      </c>
      <c r="Y38" s="75">
        <v>3</v>
      </c>
      <c r="Z38" s="75">
        <v>4</v>
      </c>
      <c r="AA38" s="75">
        <v>3</v>
      </c>
      <c r="AB38" s="75">
        <v>4</v>
      </c>
      <c r="AC38" s="75">
        <v>4</v>
      </c>
    </row>
    <row r="39" spans="1:29" x14ac:dyDescent="0.2">
      <c r="A39" s="72" t="s">
        <v>203</v>
      </c>
      <c r="B39" s="145" t="s">
        <v>168</v>
      </c>
      <c r="C39" s="73" t="s">
        <v>207</v>
      </c>
      <c r="D39" s="74" t="str">
        <f t="shared" si="2"/>
        <v>UKPaid SearchEngRate</v>
      </c>
      <c r="E39" s="74"/>
      <c r="F39" s="60">
        <v>0.73</v>
      </c>
      <c r="G39" s="60">
        <v>0.73</v>
      </c>
      <c r="H39" s="60">
        <v>0.64</v>
      </c>
      <c r="I39" s="60">
        <v>0.63</v>
      </c>
      <c r="J39" s="60">
        <v>0.75</v>
      </c>
      <c r="K39" s="60">
        <v>0.65</v>
      </c>
      <c r="L39" s="60">
        <v>0.7</v>
      </c>
      <c r="M39" s="60">
        <v>0.73</v>
      </c>
      <c r="N39" s="60">
        <v>0.73</v>
      </c>
      <c r="O39" s="60">
        <v>0.64</v>
      </c>
      <c r="P39" s="60">
        <v>0.63</v>
      </c>
      <c r="Q39" s="60">
        <v>0.75</v>
      </c>
      <c r="R39" s="60">
        <v>0.65</v>
      </c>
      <c r="S39" s="60">
        <v>0.7</v>
      </c>
      <c r="T39" s="60">
        <v>0.73</v>
      </c>
      <c r="U39" s="60">
        <v>0.73</v>
      </c>
      <c r="V39" s="60">
        <v>0.64</v>
      </c>
      <c r="W39" s="60">
        <v>0.63</v>
      </c>
      <c r="X39" s="60">
        <v>0.75</v>
      </c>
      <c r="Y39" s="60">
        <v>0.65</v>
      </c>
      <c r="Z39" s="60">
        <v>0.7</v>
      </c>
      <c r="AA39" s="60">
        <v>0.73</v>
      </c>
      <c r="AB39" s="60">
        <v>0.73</v>
      </c>
      <c r="AC39" s="60">
        <v>0.64</v>
      </c>
    </row>
    <row r="40" spans="1:29" x14ac:dyDescent="0.2">
      <c r="A40" s="72" t="s">
        <v>203</v>
      </c>
      <c r="B40" s="145" t="s">
        <v>168</v>
      </c>
      <c r="C40" s="73" t="s">
        <v>208</v>
      </c>
      <c r="D40" s="74" t="str">
        <f t="shared" si="2"/>
        <v>UKPaid SearchLikes</v>
      </c>
      <c r="E40" s="74"/>
      <c r="F40">
        <v>158</v>
      </c>
      <c r="G40">
        <v>156</v>
      </c>
      <c r="H40">
        <v>198</v>
      </c>
      <c r="I40">
        <v>182</v>
      </c>
      <c r="J40">
        <v>189</v>
      </c>
      <c r="K40">
        <v>174</v>
      </c>
      <c r="L40">
        <v>189</v>
      </c>
      <c r="M40">
        <v>199</v>
      </c>
      <c r="N40">
        <v>167</v>
      </c>
      <c r="O40">
        <v>195</v>
      </c>
      <c r="P40">
        <v>177</v>
      </c>
      <c r="Q40">
        <v>167</v>
      </c>
      <c r="R40">
        <v>180</v>
      </c>
      <c r="S40">
        <v>152</v>
      </c>
      <c r="T40">
        <v>157</v>
      </c>
      <c r="U40">
        <v>169</v>
      </c>
      <c r="V40">
        <v>165</v>
      </c>
      <c r="W40">
        <v>165</v>
      </c>
      <c r="X40">
        <v>170</v>
      </c>
      <c r="Y40">
        <v>163</v>
      </c>
      <c r="Z40">
        <v>200</v>
      </c>
      <c r="AA40">
        <v>197</v>
      </c>
      <c r="AB40">
        <v>174</v>
      </c>
      <c r="AC40">
        <v>169</v>
      </c>
    </row>
    <row r="41" spans="1:29" x14ac:dyDescent="0.2">
      <c r="A41" s="72" t="s">
        <v>203</v>
      </c>
      <c r="B41" s="145" t="s">
        <v>168</v>
      </c>
      <c r="C41" s="73" t="s">
        <v>212</v>
      </c>
      <c r="D41" s="74" t="str">
        <f t="shared" si="2"/>
        <v>UKPaid SearchSales</v>
      </c>
      <c r="E41" s="74"/>
      <c r="F41">
        <v>11714.1</v>
      </c>
      <c r="G41">
        <v>10114.199999999999</v>
      </c>
      <c r="H41">
        <v>8633.25</v>
      </c>
      <c r="I41">
        <v>12424.65</v>
      </c>
      <c r="J41">
        <v>12211.949999999999</v>
      </c>
      <c r="K41">
        <v>9002.6999999999989</v>
      </c>
      <c r="L41">
        <v>11587.65</v>
      </c>
      <c r="M41">
        <v>10875.6</v>
      </c>
      <c r="N41">
        <v>9637.7999999999993</v>
      </c>
      <c r="O41">
        <v>11702.1</v>
      </c>
      <c r="P41">
        <v>9405.6</v>
      </c>
      <c r="Q41">
        <v>11364.6</v>
      </c>
      <c r="R41">
        <v>9055.1999999999989</v>
      </c>
      <c r="S41">
        <v>11453.4</v>
      </c>
      <c r="T41">
        <v>10435.35</v>
      </c>
      <c r="U41">
        <v>8256.2999999999993</v>
      </c>
      <c r="V41">
        <v>11849.25</v>
      </c>
      <c r="W41">
        <v>8807.1</v>
      </c>
      <c r="X41">
        <v>8935.35</v>
      </c>
      <c r="Y41">
        <v>10334.85</v>
      </c>
      <c r="Z41">
        <v>9982.5</v>
      </c>
      <c r="AA41">
        <v>9556.7999999999993</v>
      </c>
      <c r="AB41">
        <v>9003</v>
      </c>
      <c r="AC41">
        <v>8639.6999999999989</v>
      </c>
    </row>
    <row r="42" spans="1:29" x14ac:dyDescent="0.2">
      <c r="A42" s="72" t="s">
        <v>203</v>
      </c>
      <c r="B42" s="145" t="s">
        <v>168</v>
      </c>
      <c r="C42" s="73" t="s">
        <v>251</v>
      </c>
      <c r="D42" s="74" t="str">
        <f t="shared" si="2"/>
        <v>UKPaid SearchUsers</v>
      </c>
      <c r="E42" s="74"/>
      <c r="F42">
        <v>26014</v>
      </c>
      <c r="G42">
        <v>25130</v>
      </c>
      <c r="H42">
        <v>23141</v>
      </c>
      <c r="I42">
        <v>22713</v>
      </c>
      <c r="J42">
        <v>22993</v>
      </c>
      <c r="K42">
        <v>23086</v>
      </c>
      <c r="L42">
        <v>22982</v>
      </c>
      <c r="M42">
        <v>22221</v>
      </c>
      <c r="N42">
        <v>24494</v>
      </c>
      <c r="O42">
        <v>25995</v>
      </c>
      <c r="P42">
        <v>24869</v>
      </c>
      <c r="Q42">
        <v>24403</v>
      </c>
      <c r="R42">
        <v>24015</v>
      </c>
      <c r="S42">
        <v>24103</v>
      </c>
      <c r="T42">
        <v>22489</v>
      </c>
      <c r="U42">
        <v>26086</v>
      </c>
      <c r="V42">
        <v>24886</v>
      </c>
      <c r="W42">
        <v>26582</v>
      </c>
      <c r="X42">
        <v>26926</v>
      </c>
      <c r="Y42">
        <v>25092</v>
      </c>
      <c r="Z42">
        <v>24772</v>
      </c>
      <c r="AA42">
        <v>22369</v>
      </c>
      <c r="AB42">
        <v>22878</v>
      </c>
      <c r="AC42">
        <v>22080</v>
      </c>
    </row>
    <row r="43" spans="1:29" s="123" customFormat="1" x14ac:dyDescent="0.2">
      <c r="A43" s="120" t="s">
        <v>203</v>
      </c>
      <c r="B43" s="145" t="s">
        <v>168</v>
      </c>
      <c r="C43" s="121" t="s">
        <v>252</v>
      </c>
      <c r="D43" s="122" t="str">
        <f t="shared" si="2"/>
        <v>UKPaid SearchNewUsers</v>
      </c>
      <c r="E43" s="122"/>
      <c r="F43" s="123">
        <v>0.67</v>
      </c>
      <c r="G43" s="123">
        <v>0.67</v>
      </c>
      <c r="H43" s="123">
        <v>0.67</v>
      </c>
      <c r="I43" s="123">
        <v>0.67</v>
      </c>
      <c r="J43" s="123">
        <v>0.67</v>
      </c>
      <c r="K43" s="123">
        <v>0.67</v>
      </c>
      <c r="L43" s="123">
        <v>0.67</v>
      </c>
      <c r="M43" s="123">
        <v>0.67</v>
      </c>
      <c r="N43" s="123">
        <v>0.67</v>
      </c>
      <c r="O43" s="123">
        <v>0.67</v>
      </c>
      <c r="P43" s="123">
        <v>0.67</v>
      </c>
      <c r="Q43" s="123">
        <v>0.67</v>
      </c>
      <c r="R43" s="123">
        <v>0.67</v>
      </c>
      <c r="S43" s="123">
        <v>0.67</v>
      </c>
      <c r="T43" s="123">
        <v>0.67</v>
      </c>
      <c r="U43" s="123">
        <v>0.67</v>
      </c>
      <c r="V43" s="123">
        <v>0.67</v>
      </c>
      <c r="W43" s="123">
        <v>0.67</v>
      </c>
      <c r="X43" s="123">
        <v>0.67</v>
      </c>
      <c r="Y43" s="123">
        <v>0.67</v>
      </c>
      <c r="Z43" s="123">
        <v>0.67</v>
      </c>
      <c r="AA43" s="123">
        <v>0.67</v>
      </c>
      <c r="AB43" s="123">
        <v>0.67</v>
      </c>
      <c r="AC43" s="123">
        <v>0.67</v>
      </c>
    </row>
    <row r="44" spans="1:29" s="123" customFormat="1" x14ac:dyDescent="0.2">
      <c r="A44" s="120" t="s">
        <v>203</v>
      </c>
      <c r="B44" s="145" t="s">
        <v>168</v>
      </c>
      <c r="C44" s="121" t="s">
        <v>253</v>
      </c>
      <c r="D44" s="122" t="str">
        <f t="shared" si="2"/>
        <v>UKPaid SearchFacebookFollowers</v>
      </c>
      <c r="E44" s="122"/>
      <c r="F44" s="125">
        <v>28000</v>
      </c>
      <c r="G44" s="125">
        <v>27000</v>
      </c>
      <c r="H44" s="125">
        <v>26000</v>
      </c>
      <c r="I44" s="125">
        <v>25000</v>
      </c>
      <c r="J44" s="125">
        <v>28000</v>
      </c>
      <c r="K44" s="125">
        <v>27000</v>
      </c>
      <c r="L44" s="125">
        <v>26000</v>
      </c>
      <c r="M44" s="125">
        <v>25000</v>
      </c>
      <c r="N44" s="125">
        <v>28000</v>
      </c>
      <c r="O44" s="125">
        <v>27000</v>
      </c>
      <c r="P44" s="125">
        <v>26000</v>
      </c>
      <c r="Q44" s="125">
        <v>25000</v>
      </c>
      <c r="R44" s="125">
        <v>28000</v>
      </c>
      <c r="S44" s="125">
        <v>27000</v>
      </c>
      <c r="T44" s="125">
        <v>26000</v>
      </c>
      <c r="U44" s="125">
        <v>25000</v>
      </c>
      <c r="V44" s="125">
        <v>28000</v>
      </c>
      <c r="W44" s="125">
        <v>27000</v>
      </c>
      <c r="X44" s="125">
        <v>26000</v>
      </c>
      <c r="Y44" s="125">
        <v>25000</v>
      </c>
      <c r="Z44" s="125">
        <v>28000</v>
      </c>
      <c r="AA44" s="125">
        <v>27000</v>
      </c>
      <c r="AB44" s="125">
        <v>26000</v>
      </c>
      <c r="AC44" s="125">
        <v>25000</v>
      </c>
    </row>
    <row r="45" spans="1:29" s="123" customFormat="1" x14ac:dyDescent="0.2">
      <c r="A45" s="120" t="s">
        <v>203</v>
      </c>
      <c r="B45" s="145" t="s">
        <v>168</v>
      </c>
      <c r="C45" s="121" t="s">
        <v>254</v>
      </c>
      <c r="D45" s="122" t="str">
        <f t="shared" si="2"/>
        <v>UKPaid SearchYoutubeSubscribers</v>
      </c>
      <c r="E45" s="122"/>
      <c r="F45" s="125">
        <v>56000</v>
      </c>
      <c r="G45" s="125">
        <v>50000</v>
      </c>
      <c r="H45" s="125">
        <v>44000</v>
      </c>
      <c r="I45" s="125">
        <v>38000</v>
      </c>
      <c r="J45" s="125">
        <v>56000</v>
      </c>
      <c r="K45" s="125">
        <v>50000</v>
      </c>
      <c r="L45" s="125">
        <v>44000</v>
      </c>
      <c r="M45" s="125">
        <v>38000</v>
      </c>
      <c r="N45" s="125">
        <v>56000</v>
      </c>
      <c r="O45" s="125">
        <v>50000</v>
      </c>
      <c r="P45" s="125">
        <v>44000</v>
      </c>
      <c r="Q45" s="125">
        <v>38000</v>
      </c>
      <c r="R45" s="125">
        <v>56000</v>
      </c>
      <c r="S45" s="125">
        <v>50000</v>
      </c>
      <c r="T45" s="125">
        <v>44000</v>
      </c>
      <c r="U45" s="125">
        <v>38000</v>
      </c>
      <c r="V45" s="125">
        <v>56000</v>
      </c>
      <c r="W45" s="125">
        <v>50000</v>
      </c>
      <c r="X45" s="125">
        <v>44000</v>
      </c>
      <c r="Y45" s="125">
        <v>38000</v>
      </c>
      <c r="Z45" s="125">
        <v>56000</v>
      </c>
      <c r="AA45" s="125">
        <v>50000</v>
      </c>
      <c r="AB45" s="125">
        <v>44000</v>
      </c>
      <c r="AC45" s="125">
        <v>38000</v>
      </c>
    </row>
    <row r="46" spans="1:29" s="123" customFormat="1" x14ac:dyDescent="0.2">
      <c r="A46" s="120" t="s">
        <v>203</v>
      </c>
      <c r="B46" s="145" t="s">
        <v>168</v>
      </c>
      <c r="C46" s="121" t="s">
        <v>255</v>
      </c>
      <c r="D46" s="122" t="str">
        <f t="shared" si="2"/>
        <v>UKPaid SearchTwitterFollowers</v>
      </c>
      <c r="E46" s="122"/>
      <c r="F46" s="125">
        <v>13000</v>
      </c>
      <c r="G46" s="125">
        <v>10000</v>
      </c>
      <c r="H46" s="125">
        <v>7000</v>
      </c>
      <c r="I46" s="125">
        <v>4000</v>
      </c>
      <c r="J46" s="125">
        <v>13000</v>
      </c>
      <c r="K46" s="125">
        <v>10000</v>
      </c>
      <c r="L46" s="125">
        <v>7000</v>
      </c>
      <c r="M46" s="125">
        <v>4000</v>
      </c>
      <c r="N46" s="125">
        <v>13000</v>
      </c>
      <c r="O46" s="125">
        <v>10000</v>
      </c>
      <c r="P46" s="125">
        <v>7000</v>
      </c>
      <c r="Q46" s="125">
        <v>4000</v>
      </c>
      <c r="R46" s="125">
        <v>13000</v>
      </c>
      <c r="S46" s="125">
        <v>10000</v>
      </c>
      <c r="T46" s="125">
        <v>7000</v>
      </c>
      <c r="U46" s="125">
        <v>4000</v>
      </c>
      <c r="V46" s="125">
        <v>13000</v>
      </c>
      <c r="W46" s="125">
        <v>10000</v>
      </c>
      <c r="X46" s="125">
        <v>7000</v>
      </c>
      <c r="Y46" s="125">
        <v>4000</v>
      </c>
      <c r="Z46" s="125">
        <v>13000</v>
      </c>
      <c r="AA46" s="125">
        <v>10000</v>
      </c>
      <c r="AB46" s="125">
        <v>7000</v>
      </c>
      <c r="AC46" s="125">
        <v>4000</v>
      </c>
    </row>
    <row r="47" spans="1:29" s="123" customFormat="1" x14ac:dyDescent="0.2">
      <c r="A47" s="120" t="s">
        <v>203</v>
      </c>
      <c r="B47" s="145" t="s">
        <v>168</v>
      </c>
      <c r="C47" s="121" t="s">
        <v>256</v>
      </c>
      <c r="D47" s="122" t="str">
        <f t="shared" si="2"/>
        <v>UKPaid SearchInstagramFollowers</v>
      </c>
      <c r="E47" s="122"/>
      <c r="F47" s="125">
        <v>8000</v>
      </c>
      <c r="G47" s="125">
        <v>9000</v>
      </c>
      <c r="H47" s="125">
        <v>10000</v>
      </c>
      <c r="I47" s="125">
        <v>11000</v>
      </c>
      <c r="J47" s="125">
        <v>8000</v>
      </c>
      <c r="K47" s="125">
        <v>9000</v>
      </c>
      <c r="L47" s="125">
        <v>10000</v>
      </c>
      <c r="M47" s="125">
        <v>11000</v>
      </c>
      <c r="N47" s="125">
        <v>8000</v>
      </c>
      <c r="O47" s="125">
        <v>9000</v>
      </c>
      <c r="P47" s="125">
        <v>10000</v>
      </c>
      <c r="Q47" s="125">
        <v>11000</v>
      </c>
      <c r="R47" s="125">
        <v>8000</v>
      </c>
      <c r="S47" s="125">
        <v>9000</v>
      </c>
      <c r="T47" s="125">
        <v>10000</v>
      </c>
      <c r="U47" s="125">
        <v>11000</v>
      </c>
      <c r="V47" s="125">
        <v>8000</v>
      </c>
      <c r="W47" s="125">
        <v>9000</v>
      </c>
      <c r="X47" s="125">
        <v>10000</v>
      </c>
      <c r="Y47" s="125">
        <v>11000</v>
      </c>
      <c r="Z47" s="125">
        <v>8000</v>
      </c>
      <c r="AA47" s="125">
        <v>9000</v>
      </c>
      <c r="AB47" s="125">
        <v>10000</v>
      </c>
      <c r="AC47" s="125">
        <v>11000</v>
      </c>
    </row>
    <row r="48" spans="1:29" s="123" customFormat="1" x14ac:dyDescent="0.2">
      <c r="A48" s="120" t="s">
        <v>203</v>
      </c>
      <c r="B48" s="145" t="s">
        <v>168</v>
      </c>
      <c r="C48" s="121" t="s">
        <v>257</v>
      </c>
      <c r="D48" s="122" t="str">
        <f t="shared" si="2"/>
        <v>UKPaid SearchSnapchatFollowers</v>
      </c>
      <c r="E48" s="122"/>
      <c r="F48" s="125">
        <v>18000</v>
      </c>
      <c r="G48" s="125">
        <v>15000</v>
      </c>
      <c r="H48" s="125">
        <v>12000</v>
      </c>
      <c r="I48" s="125">
        <v>9000</v>
      </c>
      <c r="J48" s="125">
        <v>18000</v>
      </c>
      <c r="K48" s="125">
        <v>15000</v>
      </c>
      <c r="L48" s="125">
        <v>12000</v>
      </c>
      <c r="M48" s="125">
        <v>9000</v>
      </c>
      <c r="N48" s="125">
        <v>18000</v>
      </c>
      <c r="O48" s="125">
        <v>15000</v>
      </c>
      <c r="P48" s="125">
        <v>12000</v>
      </c>
      <c r="Q48" s="125">
        <v>9000</v>
      </c>
      <c r="R48" s="125">
        <v>18000</v>
      </c>
      <c r="S48" s="125">
        <v>15000</v>
      </c>
      <c r="T48" s="125">
        <v>12000</v>
      </c>
      <c r="U48" s="125">
        <v>9000</v>
      </c>
      <c r="V48" s="125">
        <v>18000</v>
      </c>
      <c r="W48" s="125">
        <v>15000</v>
      </c>
      <c r="X48" s="125">
        <v>12000</v>
      </c>
      <c r="Y48" s="125">
        <v>9000</v>
      </c>
      <c r="Z48" s="125">
        <v>18000</v>
      </c>
      <c r="AA48" s="125">
        <v>15000</v>
      </c>
      <c r="AB48" s="125">
        <v>12000</v>
      </c>
      <c r="AC48" s="125">
        <v>9000</v>
      </c>
    </row>
    <row r="49" spans="1:29" s="123" customFormat="1" x14ac:dyDescent="0.2">
      <c r="A49" s="120" t="s">
        <v>203</v>
      </c>
      <c r="B49" s="145" t="s">
        <v>168</v>
      </c>
      <c r="C49" s="121" t="s">
        <v>258</v>
      </c>
      <c r="D49" s="122" t="str">
        <f t="shared" si="2"/>
        <v>UKPaid SearchReviews</v>
      </c>
      <c r="E49" s="122"/>
      <c r="F49" s="124">
        <v>4.7</v>
      </c>
      <c r="G49" s="124">
        <v>4.9000000000000004</v>
      </c>
      <c r="H49" s="124">
        <v>4.7</v>
      </c>
      <c r="I49" s="124">
        <v>4.9000000000000004</v>
      </c>
      <c r="J49" s="124">
        <v>4.7</v>
      </c>
      <c r="K49" s="124">
        <v>4.9000000000000004</v>
      </c>
      <c r="L49" s="124">
        <v>4.7</v>
      </c>
      <c r="M49" s="124">
        <v>4.9000000000000004</v>
      </c>
      <c r="N49" s="124">
        <v>4.7</v>
      </c>
      <c r="O49" s="124">
        <v>4.9000000000000004</v>
      </c>
      <c r="P49" s="124">
        <v>4.7</v>
      </c>
      <c r="Q49" s="124">
        <v>4.9000000000000004</v>
      </c>
      <c r="R49" s="124">
        <v>4.7</v>
      </c>
      <c r="S49" s="124">
        <v>4.9000000000000004</v>
      </c>
      <c r="T49" s="124">
        <v>4.7</v>
      </c>
      <c r="U49" s="124">
        <v>4.9000000000000004</v>
      </c>
      <c r="V49" s="124">
        <v>4.7</v>
      </c>
      <c r="W49" s="124">
        <v>4.9000000000000004</v>
      </c>
      <c r="X49" s="124">
        <v>4.7</v>
      </c>
      <c r="Y49" s="124">
        <v>4.9000000000000004</v>
      </c>
      <c r="Z49" s="124">
        <v>4.7</v>
      </c>
      <c r="AA49" s="124">
        <v>4.9000000000000004</v>
      </c>
      <c r="AB49" s="124">
        <v>4.7</v>
      </c>
      <c r="AC49" s="124">
        <v>4.9000000000000004</v>
      </c>
    </row>
    <row r="50" spans="1:29" s="123" customFormat="1" x14ac:dyDescent="0.2">
      <c r="A50" s="120" t="s">
        <v>203</v>
      </c>
      <c r="B50" s="145" t="s">
        <v>168</v>
      </c>
      <c r="C50" s="121" t="s">
        <v>259</v>
      </c>
      <c r="D50" s="122" t="str">
        <f t="shared" si="2"/>
        <v>UKPaid SearchSpend</v>
      </c>
      <c r="E50" s="122"/>
      <c r="F50" s="124">
        <v>6000</v>
      </c>
      <c r="G50" s="124">
        <v>6032</v>
      </c>
      <c r="H50" s="124">
        <v>6641</v>
      </c>
      <c r="I50" s="124">
        <v>6804</v>
      </c>
      <c r="J50" s="124">
        <v>6727</v>
      </c>
      <c r="K50" s="124">
        <v>6508</v>
      </c>
      <c r="L50" s="124">
        <v>6915</v>
      </c>
      <c r="M50" s="124">
        <v>6660</v>
      </c>
      <c r="N50" s="124">
        <v>6099</v>
      </c>
      <c r="O50" s="124">
        <v>6733</v>
      </c>
      <c r="P50" s="124">
        <v>6408</v>
      </c>
      <c r="Q50" s="124">
        <v>6595</v>
      </c>
      <c r="R50" s="124">
        <v>6014</v>
      </c>
      <c r="S50" s="124">
        <v>6293</v>
      </c>
      <c r="T50" s="124">
        <v>6978</v>
      </c>
      <c r="U50" s="124">
        <v>6075</v>
      </c>
      <c r="V50" s="124">
        <v>6711</v>
      </c>
      <c r="W50" s="124">
        <v>6521</v>
      </c>
      <c r="X50" s="124">
        <v>6338</v>
      </c>
      <c r="Y50" s="124">
        <v>6622</v>
      </c>
      <c r="Z50" s="124">
        <v>6988</v>
      </c>
      <c r="AA50" s="124">
        <v>6864</v>
      </c>
      <c r="AB50" s="124">
        <v>6657</v>
      </c>
      <c r="AC50" s="124">
        <v>6632</v>
      </c>
    </row>
    <row r="51" spans="1:29" s="123" customFormat="1" x14ac:dyDescent="0.2">
      <c r="A51" s="120" t="s">
        <v>203</v>
      </c>
      <c r="B51" s="145" t="s">
        <v>168</v>
      </c>
      <c r="C51" s="121" t="s">
        <v>239</v>
      </c>
      <c r="D51" s="122" t="str">
        <f t="shared" si="2"/>
        <v>UKPaid SearchCPA</v>
      </c>
      <c r="E51" s="122"/>
      <c r="F51" s="124">
        <v>3</v>
      </c>
      <c r="G51" s="124">
        <v>1</v>
      </c>
      <c r="H51" s="124">
        <v>4</v>
      </c>
      <c r="I51" s="124">
        <v>2</v>
      </c>
      <c r="J51" s="124">
        <v>1</v>
      </c>
      <c r="K51" s="124">
        <v>2</v>
      </c>
      <c r="L51" s="124">
        <v>3</v>
      </c>
      <c r="M51" s="124">
        <v>3</v>
      </c>
      <c r="N51" s="124">
        <v>1</v>
      </c>
      <c r="O51" s="124">
        <v>3</v>
      </c>
      <c r="P51" s="124">
        <v>1</v>
      </c>
      <c r="Q51" s="124">
        <v>3</v>
      </c>
      <c r="R51" s="124">
        <v>3</v>
      </c>
      <c r="S51" s="124">
        <v>3</v>
      </c>
      <c r="T51" s="124">
        <v>4</v>
      </c>
      <c r="U51" s="124">
        <v>4</v>
      </c>
      <c r="V51" s="124">
        <v>2</v>
      </c>
      <c r="W51" s="124">
        <v>4</v>
      </c>
      <c r="X51" s="124">
        <v>2</v>
      </c>
      <c r="Y51" s="124">
        <v>1</v>
      </c>
      <c r="Z51" s="124">
        <v>3</v>
      </c>
      <c r="AA51" s="124">
        <v>2</v>
      </c>
      <c r="AB51" s="124">
        <v>1</v>
      </c>
      <c r="AC51" s="124">
        <v>1</v>
      </c>
    </row>
    <row r="53" spans="1:29" x14ac:dyDescent="0.2">
      <c r="A53" s="72" t="s">
        <v>203</v>
      </c>
      <c r="B53" s="145" t="s">
        <v>169</v>
      </c>
      <c r="C53" s="73" t="s">
        <v>11</v>
      </c>
      <c r="D53" s="74" t="str">
        <f t="shared" ref="D53:D73" si="3">A53&amp;B53&amp;C53</f>
        <v>UKDisplaySessions</v>
      </c>
      <c r="E53" s="74"/>
      <c r="F53">
        <v>4158</v>
      </c>
      <c r="G53">
        <v>4492.9000000000005</v>
      </c>
      <c r="H53">
        <v>3012.5</v>
      </c>
      <c r="I53">
        <v>4102.7</v>
      </c>
      <c r="J53">
        <v>4438.6000000000004</v>
      </c>
      <c r="K53">
        <v>3492.4</v>
      </c>
      <c r="L53">
        <v>3922.1000000000004</v>
      </c>
      <c r="M53">
        <v>3866</v>
      </c>
      <c r="N53">
        <v>4311.4000000000005</v>
      </c>
      <c r="O53">
        <v>3089.3</v>
      </c>
      <c r="P53">
        <v>3442.7000000000003</v>
      </c>
      <c r="Q53">
        <v>4148.4000000000005</v>
      </c>
      <c r="R53">
        <v>4112.7</v>
      </c>
      <c r="S53">
        <v>3365.2000000000003</v>
      </c>
      <c r="T53">
        <v>4163.4000000000005</v>
      </c>
      <c r="U53">
        <v>4332.7</v>
      </c>
      <c r="V53">
        <v>3560.1000000000004</v>
      </c>
      <c r="W53">
        <v>4304</v>
      </c>
      <c r="X53">
        <v>3173.2000000000003</v>
      </c>
      <c r="Y53">
        <v>3245.9</v>
      </c>
      <c r="Z53">
        <v>4103.4000000000005</v>
      </c>
      <c r="AA53">
        <v>3264.4</v>
      </c>
      <c r="AB53">
        <v>3199.4</v>
      </c>
      <c r="AC53">
        <v>4326.2</v>
      </c>
    </row>
    <row r="54" spans="1:29" x14ac:dyDescent="0.2">
      <c r="A54" s="72" t="s">
        <v>203</v>
      </c>
      <c r="B54" s="145" t="s">
        <v>169</v>
      </c>
      <c r="C54" s="73" t="s">
        <v>209</v>
      </c>
      <c r="D54" s="74" t="str">
        <f t="shared" si="3"/>
        <v>UKDisplayCategoryView</v>
      </c>
      <c r="E54" s="74"/>
      <c r="F54">
        <v>2084.7000000000003</v>
      </c>
      <c r="G54">
        <v>2095</v>
      </c>
      <c r="H54">
        <v>2060.1</v>
      </c>
      <c r="I54">
        <v>2060</v>
      </c>
      <c r="J54">
        <v>1912.2</v>
      </c>
      <c r="K54">
        <v>1886.3000000000002</v>
      </c>
      <c r="L54">
        <v>1849.9</v>
      </c>
      <c r="M54">
        <v>2006.4</v>
      </c>
      <c r="N54">
        <v>2381.7000000000003</v>
      </c>
      <c r="O54">
        <v>2090</v>
      </c>
      <c r="P54">
        <v>1861.6000000000001</v>
      </c>
      <c r="Q54">
        <v>1810.3000000000002</v>
      </c>
      <c r="R54">
        <v>2214.9</v>
      </c>
      <c r="S54">
        <v>1916.8000000000002</v>
      </c>
      <c r="T54">
        <v>2335.1</v>
      </c>
      <c r="U54">
        <v>2040.3000000000002</v>
      </c>
      <c r="V54">
        <v>1933.4</v>
      </c>
      <c r="W54">
        <v>2233.4</v>
      </c>
      <c r="X54">
        <v>2102.9</v>
      </c>
      <c r="Y54">
        <v>2040.6000000000001</v>
      </c>
      <c r="Z54">
        <v>1898.5</v>
      </c>
      <c r="AA54">
        <v>1970</v>
      </c>
      <c r="AB54">
        <v>2312.2000000000003</v>
      </c>
      <c r="AC54">
        <v>2484.3000000000002</v>
      </c>
    </row>
    <row r="55" spans="1:29" x14ac:dyDescent="0.2">
      <c r="A55" s="72" t="s">
        <v>203</v>
      </c>
      <c r="B55" s="145" t="s">
        <v>169</v>
      </c>
      <c r="C55" s="73" t="s">
        <v>210</v>
      </c>
      <c r="D55" s="74" t="str">
        <f t="shared" si="3"/>
        <v>UKDisplayProductView</v>
      </c>
      <c r="E55" s="74"/>
      <c r="F55">
        <v>1513</v>
      </c>
      <c r="G55">
        <v>1489.1000000000001</v>
      </c>
      <c r="H55">
        <v>1307.7</v>
      </c>
      <c r="I55">
        <v>1617.7</v>
      </c>
      <c r="J55">
        <v>1380.7</v>
      </c>
      <c r="K55">
        <v>1472.8000000000002</v>
      </c>
      <c r="L55">
        <v>1657.6000000000001</v>
      </c>
      <c r="M55">
        <v>1440.7</v>
      </c>
      <c r="N55">
        <v>1655.7</v>
      </c>
      <c r="O55">
        <v>1483.9</v>
      </c>
      <c r="P55">
        <v>1425.1000000000001</v>
      </c>
      <c r="Q55">
        <v>1301.9000000000001</v>
      </c>
      <c r="R55">
        <v>1585.9</v>
      </c>
      <c r="S55">
        <v>1332.8000000000002</v>
      </c>
      <c r="T55">
        <v>1629.3000000000002</v>
      </c>
      <c r="U55">
        <v>1441.8000000000002</v>
      </c>
      <c r="V55">
        <v>1370.2</v>
      </c>
      <c r="W55">
        <v>1534.3000000000002</v>
      </c>
      <c r="X55">
        <v>1451</v>
      </c>
      <c r="Y55">
        <v>1415.9</v>
      </c>
      <c r="Z55">
        <v>1594.5</v>
      </c>
      <c r="AA55">
        <v>1425.8000000000002</v>
      </c>
      <c r="AB55">
        <v>1388.9</v>
      </c>
      <c r="AC55">
        <v>1554.6000000000001</v>
      </c>
    </row>
    <row r="56" spans="1:29" x14ac:dyDescent="0.2">
      <c r="A56" s="72" t="s">
        <v>203</v>
      </c>
      <c r="B56" s="145" t="s">
        <v>169</v>
      </c>
      <c r="C56" s="73" t="s">
        <v>211</v>
      </c>
      <c r="D56" s="74" t="str">
        <f t="shared" si="3"/>
        <v>UKDisplayAddToCart</v>
      </c>
      <c r="E56" s="74"/>
      <c r="F56">
        <v>792.2</v>
      </c>
      <c r="G56">
        <v>787</v>
      </c>
      <c r="H56">
        <v>695.7</v>
      </c>
      <c r="I56">
        <v>819.30000000000007</v>
      </c>
      <c r="J56">
        <v>778.80000000000007</v>
      </c>
      <c r="K56">
        <v>683.30000000000007</v>
      </c>
      <c r="L56">
        <v>799.6</v>
      </c>
      <c r="M56">
        <v>707.5</v>
      </c>
      <c r="N56">
        <v>768.30000000000007</v>
      </c>
      <c r="O56">
        <v>609.9</v>
      </c>
      <c r="P56">
        <v>817.30000000000007</v>
      </c>
      <c r="Q56">
        <v>736.80000000000007</v>
      </c>
      <c r="R56">
        <v>786.5</v>
      </c>
      <c r="S56">
        <v>730</v>
      </c>
      <c r="T56">
        <v>616.80000000000007</v>
      </c>
      <c r="U56">
        <v>703.40000000000009</v>
      </c>
      <c r="V56">
        <v>726.5</v>
      </c>
      <c r="W56">
        <v>661.90000000000009</v>
      </c>
      <c r="X56">
        <v>647.6</v>
      </c>
      <c r="Y56">
        <v>650.40000000000009</v>
      </c>
      <c r="Z56">
        <v>683.40000000000009</v>
      </c>
      <c r="AA56">
        <v>752.2</v>
      </c>
      <c r="AB56">
        <v>657.1</v>
      </c>
      <c r="AC56">
        <v>633.70000000000005</v>
      </c>
    </row>
    <row r="57" spans="1:29" x14ac:dyDescent="0.2">
      <c r="A57" s="72" t="s">
        <v>203</v>
      </c>
      <c r="B57" s="145" t="s">
        <v>169</v>
      </c>
      <c r="C57" s="73" t="s">
        <v>12</v>
      </c>
      <c r="D57" s="74" t="str">
        <f t="shared" si="3"/>
        <v>UKDisplayCheckout</v>
      </c>
      <c r="E57" s="74"/>
      <c r="F57">
        <v>640.80000000000007</v>
      </c>
      <c r="G57">
        <v>609.1</v>
      </c>
      <c r="H57">
        <v>605.20000000000005</v>
      </c>
      <c r="I57">
        <v>604</v>
      </c>
      <c r="J57">
        <v>628.30000000000007</v>
      </c>
      <c r="K57">
        <v>639.90000000000009</v>
      </c>
      <c r="L57">
        <v>606.70000000000005</v>
      </c>
      <c r="M57">
        <v>645</v>
      </c>
      <c r="N57">
        <v>622.20000000000005</v>
      </c>
      <c r="O57">
        <v>637.5</v>
      </c>
      <c r="P57">
        <v>608.9</v>
      </c>
      <c r="Q57">
        <v>628.40000000000009</v>
      </c>
      <c r="R57">
        <v>636.80000000000007</v>
      </c>
      <c r="S57">
        <v>629.80000000000007</v>
      </c>
      <c r="T57">
        <v>649.70000000000005</v>
      </c>
      <c r="U57">
        <v>623.6</v>
      </c>
      <c r="V57">
        <v>602.30000000000007</v>
      </c>
      <c r="W57">
        <v>600.80000000000007</v>
      </c>
      <c r="X57">
        <v>615.70000000000005</v>
      </c>
      <c r="Y57">
        <v>622.90000000000009</v>
      </c>
      <c r="Z57">
        <v>648.70000000000005</v>
      </c>
      <c r="AA57">
        <v>606</v>
      </c>
      <c r="AB57">
        <v>620.20000000000005</v>
      </c>
      <c r="AC57">
        <v>639.20000000000005</v>
      </c>
    </row>
    <row r="58" spans="1:29" x14ac:dyDescent="0.2">
      <c r="A58" s="72" t="s">
        <v>203</v>
      </c>
      <c r="B58" s="145" t="s">
        <v>169</v>
      </c>
      <c r="C58" s="73" t="s">
        <v>13</v>
      </c>
      <c r="D58" s="74" t="str">
        <f t="shared" si="3"/>
        <v>UKDisplayOrder</v>
      </c>
      <c r="E58" s="74"/>
      <c r="F58">
        <v>547.80000000000007</v>
      </c>
      <c r="G58">
        <v>530.5</v>
      </c>
      <c r="H58">
        <v>534.6</v>
      </c>
      <c r="I58">
        <v>487.8</v>
      </c>
      <c r="J58">
        <v>533.80000000000007</v>
      </c>
      <c r="K58">
        <v>498.70000000000005</v>
      </c>
      <c r="L58">
        <v>518.20000000000005</v>
      </c>
      <c r="M58">
        <v>500.5</v>
      </c>
      <c r="N58">
        <v>528.80000000000007</v>
      </c>
      <c r="O58">
        <v>478.20000000000005</v>
      </c>
      <c r="P58">
        <v>512.80000000000007</v>
      </c>
      <c r="Q58">
        <v>483.3</v>
      </c>
      <c r="R58">
        <v>525.70000000000005</v>
      </c>
      <c r="S58">
        <v>489.5</v>
      </c>
      <c r="T58">
        <v>475.3</v>
      </c>
      <c r="U58">
        <v>458.3</v>
      </c>
      <c r="V58">
        <v>450.40000000000003</v>
      </c>
      <c r="W58">
        <v>536.6</v>
      </c>
      <c r="X58">
        <v>519.30000000000007</v>
      </c>
      <c r="Y58">
        <v>500.1</v>
      </c>
      <c r="Z58">
        <v>508.3</v>
      </c>
      <c r="AA58">
        <v>468.40000000000003</v>
      </c>
      <c r="AB58">
        <v>457.70000000000005</v>
      </c>
      <c r="AC58">
        <v>549</v>
      </c>
    </row>
    <row r="59" spans="1:29" x14ac:dyDescent="0.2">
      <c r="A59" s="72" t="s">
        <v>203</v>
      </c>
      <c r="B59" s="145" t="s">
        <v>169</v>
      </c>
      <c r="C59" s="73" t="s">
        <v>205</v>
      </c>
      <c r="D59" s="74" t="str">
        <f t="shared" si="3"/>
        <v>UKDisplaySubscriptions</v>
      </c>
      <c r="E59" s="74"/>
      <c r="F59">
        <v>155</v>
      </c>
      <c r="G59">
        <v>179</v>
      </c>
      <c r="H59">
        <v>121</v>
      </c>
      <c r="I59">
        <v>173</v>
      </c>
      <c r="J59">
        <v>127</v>
      </c>
      <c r="K59">
        <v>138</v>
      </c>
      <c r="L59">
        <v>110</v>
      </c>
      <c r="M59">
        <v>119</v>
      </c>
      <c r="N59">
        <v>184</v>
      </c>
      <c r="O59">
        <v>168</v>
      </c>
      <c r="P59">
        <v>117</v>
      </c>
      <c r="Q59">
        <v>188</v>
      </c>
      <c r="R59">
        <v>143</v>
      </c>
      <c r="S59">
        <v>169</v>
      </c>
      <c r="T59">
        <v>130</v>
      </c>
      <c r="U59">
        <v>187</v>
      </c>
      <c r="V59">
        <v>168</v>
      </c>
      <c r="W59">
        <v>192</v>
      </c>
      <c r="X59">
        <v>171</v>
      </c>
      <c r="Y59">
        <v>134</v>
      </c>
      <c r="Z59">
        <v>100</v>
      </c>
      <c r="AA59">
        <v>179</v>
      </c>
      <c r="AB59">
        <v>183</v>
      </c>
      <c r="AC59">
        <v>105</v>
      </c>
    </row>
    <row r="60" spans="1:29" x14ac:dyDescent="0.2">
      <c r="A60" s="72" t="s">
        <v>203</v>
      </c>
      <c r="B60" s="145" t="s">
        <v>169</v>
      </c>
      <c r="C60" s="73" t="s">
        <v>206</v>
      </c>
      <c r="D60" s="74" t="str">
        <f t="shared" si="3"/>
        <v>UKDisplayPages/Session</v>
      </c>
      <c r="E60" s="74"/>
      <c r="F60" s="75">
        <v>4</v>
      </c>
      <c r="G60" s="75">
        <v>4</v>
      </c>
      <c r="H60" s="75">
        <v>3</v>
      </c>
      <c r="I60" s="75">
        <v>3</v>
      </c>
      <c r="J60" s="75">
        <v>3</v>
      </c>
      <c r="K60" s="75">
        <v>4</v>
      </c>
      <c r="L60" s="75">
        <v>3</v>
      </c>
      <c r="M60" s="75">
        <v>3</v>
      </c>
      <c r="N60" s="75">
        <v>3</v>
      </c>
      <c r="O60" s="75">
        <v>4</v>
      </c>
      <c r="P60" s="75">
        <v>4</v>
      </c>
      <c r="Q60" s="75">
        <v>4</v>
      </c>
      <c r="R60" s="75">
        <v>4</v>
      </c>
      <c r="S60" s="75">
        <v>3</v>
      </c>
      <c r="T60" s="75">
        <v>3</v>
      </c>
      <c r="U60" s="75">
        <v>4</v>
      </c>
      <c r="V60" s="75">
        <v>4</v>
      </c>
      <c r="W60" s="75">
        <v>4</v>
      </c>
      <c r="X60" s="75">
        <v>3</v>
      </c>
      <c r="Y60" s="75">
        <v>3</v>
      </c>
      <c r="Z60" s="75">
        <v>4</v>
      </c>
      <c r="AA60" s="75">
        <v>3</v>
      </c>
      <c r="AB60" s="75">
        <v>4</v>
      </c>
      <c r="AC60" s="75">
        <v>4</v>
      </c>
    </row>
    <row r="61" spans="1:29" x14ac:dyDescent="0.2">
      <c r="A61" s="72" t="s">
        <v>203</v>
      </c>
      <c r="B61" s="145" t="s">
        <v>169</v>
      </c>
      <c r="C61" s="73" t="s">
        <v>207</v>
      </c>
      <c r="D61" s="74" t="str">
        <f t="shared" si="3"/>
        <v>UKDisplayEngRate</v>
      </c>
      <c r="E61" s="74"/>
      <c r="F61" s="60">
        <v>0.73</v>
      </c>
      <c r="G61" s="60">
        <v>0.73</v>
      </c>
      <c r="H61" s="60">
        <v>0.64</v>
      </c>
      <c r="I61" s="60">
        <v>0.63</v>
      </c>
      <c r="J61" s="60">
        <v>0.75</v>
      </c>
      <c r="K61" s="60">
        <v>0.65</v>
      </c>
      <c r="L61" s="60">
        <v>0.7</v>
      </c>
      <c r="M61" s="60">
        <v>0.73</v>
      </c>
      <c r="N61" s="60">
        <v>0.73</v>
      </c>
      <c r="O61" s="60">
        <v>0.64</v>
      </c>
      <c r="P61" s="60">
        <v>0.63</v>
      </c>
      <c r="Q61" s="60">
        <v>0.75</v>
      </c>
      <c r="R61" s="60">
        <v>0.65</v>
      </c>
      <c r="S61" s="60">
        <v>0.7</v>
      </c>
      <c r="T61" s="60">
        <v>0.73</v>
      </c>
      <c r="U61" s="60">
        <v>0.73</v>
      </c>
      <c r="V61" s="60">
        <v>0.64</v>
      </c>
      <c r="W61" s="60">
        <v>0.63</v>
      </c>
      <c r="X61" s="60">
        <v>0.75</v>
      </c>
      <c r="Y61" s="60">
        <v>0.65</v>
      </c>
      <c r="Z61" s="60">
        <v>0.7</v>
      </c>
      <c r="AA61" s="60">
        <v>0.73</v>
      </c>
      <c r="AB61" s="60">
        <v>0.73</v>
      </c>
      <c r="AC61" s="60">
        <v>0.64</v>
      </c>
    </row>
    <row r="62" spans="1:29" x14ac:dyDescent="0.2">
      <c r="A62" s="72" t="s">
        <v>203</v>
      </c>
      <c r="B62" s="145" t="s">
        <v>169</v>
      </c>
      <c r="C62" s="73" t="s">
        <v>208</v>
      </c>
      <c r="D62" s="74" t="str">
        <f t="shared" si="3"/>
        <v>UKDisplayLikes</v>
      </c>
      <c r="E62" s="74"/>
      <c r="F62">
        <v>158</v>
      </c>
      <c r="G62">
        <v>156</v>
      </c>
      <c r="H62">
        <v>198</v>
      </c>
      <c r="I62">
        <v>182</v>
      </c>
      <c r="J62">
        <v>189</v>
      </c>
      <c r="K62">
        <v>174</v>
      </c>
      <c r="L62">
        <v>189</v>
      </c>
      <c r="M62">
        <v>199</v>
      </c>
      <c r="N62">
        <v>167</v>
      </c>
      <c r="O62">
        <v>195</v>
      </c>
      <c r="P62">
        <v>177</v>
      </c>
      <c r="Q62">
        <v>167</v>
      </c>
      <c r="R62">
        <v>180</v>
      </c>
      <c r="S62">
        <v>152</v>
      </c>
      <c r="T62">
        <v>157</v>
      </c>
      <c r="U62">
        <v>169</v>
      </c>
      <c r="V62">
        <v>165</v>
      </c>
      <c r="W62">
        <v>165</v>
      </c>
      <c r="X62">
        <v>170</v>
      </c>
      <c r="Y62">
        <v>163</v>
      </c>
      <c r="Z62">
        <v>200</v>
      </c>
      <c r="AA62">
        <v>197</v>
      </c>
      <c r="AB62">
        <v>174</v>
      </c>
      <c r="AC62">
        <v>169</v>
      </c>
    </row>
    <row r="63" spans="1:29" x14ac:dyDescent="0.2">
      <c r="A63" s="72" t="s">
        <v>203</v>
      </c>
      <c r="B63" s="145" t="s">
        <v>169</v>
      </c>
      <c r="C63" s="73" t="s">
        <v>212</v>
      </c>
      <c r="D63" s="74" t="str">
        <f t="shared" si="3"/>
        <v>UKDisplaySales</v>
      </c>
      <c r="E63" s="74"/>
      <c r="F63">
        <v>11714.1</v>
      </c>
      <c r="G63">
        <v>10114.199999999999</v>
      </c>
      <c r="H63">
        <v>8633.25</v>
      </c>
      <c r="I63">
        <v>12424.65</v>
      </c>
      <c r="J63">
        <v>12211.949999999999</v>
      </c>
      <c r="K63">
        <v>9002.6999999999989</v>
      </c>
      <c r="L63">
        <v>11587.65</v>
      </c>
      <c r="M63">
        <v>10875.6</v>
      </c>
      <c r="N63">
        <v>9637.7999999999993</v>
      </c>
      <c r="O63">
        <v>11702.1</v>
      </c>
      <c r="P63">
        <v>9405.6</v>
      </c>
      <c r="Q63">
        <v>11364.6</v>
      </c>
      <c r="R63">
        <v>9055.1999999999989</v>
      </c>
      <c r="S63">
        <v>11453.4</v>
      </c>
      <c r="T63">
        <v>10435.35</v>
      </c>
      <c r="U63">
        <v>8256.2999999999993</v>
      </c>
      <c r="V63">
        <v>11849.25</v>
      </c>
      <c r="W63">
        <v>8807.1</v>
      </c>
      <c r="X63">
        <v>8935.35</v>
      </c>
      <c r="Y63">
        <v>10334.85</v>
      </c>
      <c r="Z63">
        <v>9982.5</v>
      </c>
      <c r="AA63">
        <v>9556.7999999999993</v>
      </c>
      <c r="AB63">
        <v>9003</v>
      </c>
      <c r="AC63">
        <v>8639.6999999999989</v>
      </c>
    </row>
    <row r="64" spans="1:29" x14ac:dyDescent="0.2">
      <c r="A64" s="72" t="s">
        <v>203</v>
      </c>
      <c r="B64" s="145" t="s">
        <v>169</v>
      </c>
      <c r="C64" s="73" t="s">
        <v>251</v>
      </c>
      <c r="D64" s="74" t="str">
        <f t="shared" si="3"/>
        <v>UKDisplayUsers</v>
      </c>
      <c r="E64" s="74"/>
      <c r="F64">
        <v>25544</v>
      </c>
      <c r="G64">
        <v>22829</v>
      </c>
      <c r="H64">
        <v>25008</v>
      </c>
      <c r="I64">
        <v>23081</v>
      </c>
      <c r="J64">
        <v>26553</v>
      </c>
      <c r="K64">
        <v>26313</v>
      </c>
      <c r="L64">
        <v>25567</v>
      </c>
      <c r="M64">
        <v>25914</v>
      </c>
      <c r="N64">
        <v>24528</v>
      </c>
      <c r="O64">
        <v>24930</v>
      </c>
      <c r="P64">
        <v>26246</v>
      </c>
      <c r="Q64">
        <v>26041</v>
      </c>
      <c r="R64">
        <v>24693</v>
      </c>
      <c r="S64">
        <v>22631</v>
      </c>
      <c r="T64">
        <v>22830</v>
      </c>
      <c r="U64">
        <v>24243</v>
      </c>
      <c r="V64">
        <v>22245</v>
      </c>
      <c r="W64">
        <v>25396</v>
      </c>
      <c r="X64">
        <v>24024</v>
      </c>
      <c r="Y64">
        <v>24737</v>
      </c>
      <c r="Z64">
        <v>26408</v>
      </c>
      <c r="AA64">
        <v>24048</v>
      </c>
      <c r="AB64">
        <v>24985</v>
      </c>
      <c r="AC64">
        <v>25104</v>
      </c>
    </row>
    <row r="65" spans="1:29" s="123" customFormat="1" x14ac:dyDescent="0.2">
      <c r="A65" s="120" t="s">
        <v>203</v>
      </c>
      <c r="B65" s="145" t="s">
        <v>169</v>
      </c>
      <c r="C65" s="121" t="s">
        <v>252</v>
      </c>
      <c r="D65" s="122" t="str">
        <f t="shared" si="3"/>
        <v>UKDisplayNewUsers</v>
      </c>
      <c r="E65" s="122"/>
      <c r="F65" s="123">
        <v>0.67</v>
      </c>
      <c r="G65" s="123">
        <v>0.67</v>
      </c>
      <c r="H65" s="123">
        <v>0.67</v>
      </c>
      <c r="I65" s="123">
        <v>0.67</v>
      </c>
      <c r="J65" s="123">
        <v>0.67</v>
      </c>
      <c r="K65" s="123">
        <v>0.67</v>
      </c>
      <c r="L65" s="123">
        <v>0.67</v>
      </c>
      <c r="M65" s="123">
        <v>0.67</v>
      </c>
      <c r="N65" s="123">
        <v>0.67</v>
      </c>
      <c r="O65" s="123">
        <v>0.67</v>
      </c>
      <c r="P65" s="123">
        <v>0.67</v>
      </c>
      <c r="Q65" s="123">
        <v>0.67</v>
      </c>
      <c r="R65" s="123">
        <v>0.67</v>
      </c>
      <c r="S65" s="123">
        <v>0.67</v>
      </c>
      <c r="T65" s="123">
        <v>0.67</v>
      </c>
      <c r="U65" s="123">
        <v>0.67</v>
      </c>
      <c r="V65" s="123">
        <v>0.67</v>
      </c>
      <c r="W65" s="123">
        <v>0.67</v>
      </c>
      <c r="X65" s="123">
        <v>0.67</v>
      </c>
      <c r="Y65" s="123">
        <v>0.67</v>
      </c>
      <c r="Z65" s="123">
        <v>0.67</v>
      </c>
      <c r="AA65" s="123">
        <v>0.67</v>
      </c>
      <c r="AB65" s="123">
        <v>0.67</v>
      </c>
      <c r="AC65" s="123">
        <v>0.67</v>
      </c>
    </row>
    <row r="66" spans="1:29" s="123" customFormat="1" x14ac:dyDescent="0.2">
      <c r="A66" s="120" t="s">
        <v>203</v>
      </c>
      <c r="B66" s="145" t="s">
        <v>169</v>
      </c>
      <c r="C66" s="121" t="s">
        <v>253</v>
      </c>
      <c r="D66" s="122" t="str">
        <f t="shared" si="3"/>
        <v>UKDisplayFacebookFollowers</v>
      </c>
      <c r="E66" s="122"/>
      <c r="F66" s="125">
        <v>28000</v>
      </c>
      <c r="G66" s="125">
        <v>27000</v>
      </c>
      <c r="H66" s="125">
        <v>26000</v>
      </c>
      <c r="I66" s="125">
        <v>25000</v>
      </c>
      <c r="J66" s="125">
        <v>28000</v>
      </c>
      <c r="K66" s="125">
        <v>27000</v>
      </c>
      <c r="L66" s="125">
        <v>26000</v>
      </c>
      <c r="M66" s="125">
        <v>25000</v>
      </c>
      <c r="N66" s="125">
        <v>28000</v>
      </c>
      <c r="O66" s="125">
        <v>27000</v>
      </c>
      <c r="P66" s="125">
        <v>26000</v>
      </c>
      <c r="Q66" s="125">
        <v>25000</v>
      </c>
      <c r="R66" s="125">
        <v>28000</v>
      </c>
      <c r="S66" s="125">
        <v>27000</v>
      </c>
      <c r="T66" s="125">
        <v>26000</v>
      </c>
      <c r="U66" s="125">
        <v>25000</v>
      </c>
      <c r="V66" s="125">
        <v>28000</v>
      </c>
      <c r="W66" s="125">
        <v>27000</v>
      </c>
      <c r="X66" s="125">
        <v>26000</v>
      </c>
      <c r="Y66" s="125">
        <v>25000</v>
      </c>
      <c r="Z66" s="125">
        <v>28000</v>
      </c>
      <c r="AA66" s="125">
        <v>27000</v>
      </c>
      <c r="AB66" s="125">
        <v>26000</v>
      </c>
      <c r="AC66" s="125">
        <v>25000</v>
      </c>
    </row>
    <row r="67" spans="1:29" s="123" customFormat="1" x14ac:dyDescent="0.2">
      <c r="A67" s="120" t="s">
        <v>203</v>
      </c>
      <c r="B67" s="145" t="s">
        <v>169</v>
      </c>
      <c r="C67" s="121" t="s">
        <v>254</v>
      </c>
      <c r="D67" s="122" t="str">
        <f t="shared" si="3"/>
        <v>UKDisplayYoutubeSubscribers</v>
      </c>
      <c r="E67" s="122"/>
      <c r="F67" s="125">
        <v>56000</v>
      </c>
      <c r="G67" s="125">
        <v>50000</v>
      </c>
      <c r="H67" s="125">
        <v>44000</v>
      </c>
      <c r="I67" s="125">
        <v>38000</v>
      </c>
      <c r="J67" s="125">
        <v>56000</v>
      </c>
      <c r="K67" s="125">
        <v>50000</v>
      </c>
      <c r="L67" s="125">
        <v>44000</v>
      </c>
      <c r="M67" s="125">
        <v>38000</v>
      </c>
      <c r="N67" s="125">
        <v>56000</v>
      </c>
      <c r="O67" s="125">
        <v>50000</v>
      </c>
      <c r="P67" s="125">
        <v>44000</v>
      </c>
      <c r="Q67" s="125">
        <v>38000</v>
      </c>
      <c r="R67" s="125">
        <v>56000</v>
      </c>
      <c r="S67" s="125">
        <v>50000</v>
      </c>
      <c r="T67" s="125">
        <v>44000</v>
      </c>
      <c r="U67" s="125">
        <v>38000</v>
      </c>
      <c r="V67" s="125">
        <v>56000</v>
      </c>
      <c r="W67" s="125">
        <v>50000</v>
      </c>
      <c r="X67" s="125">
        <v>44000</v>
      </c>
      <c r="Y67" s="125">
        <v>38000</v>
      </c>
      <c r="Z67" s="125">
        <v>56000</v>
      </c>
      <c r="AA67" s="125">
        <v>50000</v>
      </c>
      <c r="AB67" s="125">
        <v>44000</v>
      </c>
      <c r="AC67" s="125">
        <v>38000</v>
      </c>
    </row>
    <row r="68" spans="1:29" s="123" customFormat="1" x14ac:dyDescent="0.2">
      <c r="A68" s="120" t="s">
        <v>203</v>
      </c>
      <c r="B68" s="145" t="s">
        <v>169</v>
      </c>
      <c r="C68" s="121" t="s">
        <v>255</v>
      </c>
      <c r="D68" s="122" t="str">
        <f t="shared" si="3"/>
        <v>UKDisplayTwitterFollowers</v>
      </c>
      <c r="E68" s="122"/>
      <c r="F68" s="125">
        <v>13000</v>
      </c>
      <c r="G68" s="125">
        <v>10000</v>
      </c>
      <c r="H68" s="125">
        <v>7000</v>
      </c>
      <c r="I68" s="125">
        <v>4000</v>
      </c>
      <c r="J68" s="125">
        <v>13000</v>
      </c>
      <c r="K68" s="125">
        <v>10000</v>
      </c>
      <c r="L68" s="125">
        <v>7000</v>
      </c>
      <c r="M68" s="125">
        <v>4000</v>
      </c>
      <c r="N68" s="125">
        <v>13000</v>
      </c>
      <c r="O68" s="125">
        <v>10000</v>
      </c>
      <c r="P68" s="125">
        <v>7000</v>
      </c>
      <c r="Q68" s="125">
        <v>4000</v>
      </c>
      <c r="R68" s="125">
        <v>13000</v>
      </c>
      <c r="S68" s="125">
        <v>10000</v>
      </c>
      <c r="T68" s="125">
        <v>7000</v>
      </c>
      <c r="U68" s="125">
        <v>4000</v>
      </c>
      <c r="V68" s="125">
        <v>13000</v>
      </c>
      <c r="W68" s="125">
        <v>10000</v>
      </c>
      <c r="X68" s="125">
        <v>7000</v>
      </c>
      <c r="Y68" s="125">
        <v>4000</v>
      </c>
      <c r="Z68" s="125">
        <v>13000</v>
      </c>
      <c r="AA68" s="125">
        <v>10000</v>
      </c>
      <c r="AB68" s="125">
        <v>7000</v>
      </c>
      <c r="AC68" s="125">
        <v>4000</v>
      </c>
    </row>
    <row r="69" spans="1:29" s="123" customFormat="1" x14ac:dyDescent="0.2">
      <c r="A69" s="120" t="s">
        <v>203</v>
      </c>
      <c r="B69" s="145" t="s">
        <v>169</v>
      </c>
      <c r="C69" s="121" t="s">
        <v>256</v>
      </c>
      <c r="D69" s="122" t="str">
        <f t="shared" si="3"/>
        <v>UKDisplayInstagramFollowers</v>
      </c>
      <c r="E69" s="122"/>
      <c r="F69" s="125">
        <v>8000</v>
      </c>
      <c r="G69" s="125">
        <v>9000</v>
      </c>
      <c r="H69" s="125">
        <v>10000</v>
      </c>
      <c r="I69" s="125">
        <v>11000</v>
      </c>
      <c r="J69" s="125">
        <v>8000</v>
      </c>
      <c r="K69" s="125">
        <v>9000</v>
      </c>
      <c r="L69" s="125">
        <v>10000</v>
      </c>
      <c r="M69" s="125">
        <v>11000</v>
      </c>
      <c r="N69" s="125">
        <v>8000</v>
      </c>
      <c r="O69" s="125">
        <v>9000</v>
      </c>
      <c r="P69" s="125">
        <v>10000</v>
      </c>
      <c r="Q69" s="125">
        <v>11000</v>
      </c>
      <c r="R69" s="125">
        <v>8000</v>
      </c>
      <c r="S69" s="125">
        <v>9000</v>
      </c>
      <c r="T69" s="125">
        <v>10000</v>
      </c>
      <c r="U69" s="125">
        <v>11000</v>
      </c>
      <c r="V69" s="125">
        <v>8000</v>
      </c>
      <c r="W69" s="125">
        <v>9000</v>
      </c>
      <c r="X69" s="125">
        <v>10000</v>
      </c>
      <c r="Y69" s="125">
        <v>11000</v>
      </c>
      <c r="Z69" s="125">
        <v>8000</v>
      </c>
      <c r="AA69" s="125">
        <v>9000</v>
      </c>
      <c r="AB69" s="125">
        <v>10000</v>
      </c>
      <c r="AC69" s="125">
        <v>11000</v>
      </c>
    </row>
    <row r="70" spans="1:29" s="123" customFormat="1" x14ac:dyDescent="0.2">
      <c r="A70" s="120" t="s">
        <v>203</v>
      </c>
      <c r="B70" s="145" t="s">
        <v>169</v>
      </c>
      <c r="C70" s="121" t="s">
        <v>257</v>
      </c>
      <c r="D70" s="122" t="str">
        <f t="shared" si="3"/>
        <v>UKDisplaySnapchatFollowers</v>
      </c>
      <c r="E70" s="122"/>
      <c r="F70" s="125">
        <v>18000</v>
      </c>
      <c r="G70" s="125">
        <v>15000</v>
      </c>
      <c r="H70" s="125">
        <v>12000</v>
      </c>
      <c r="I70" s="125">
        <v>9000</v>
      </c>
      <c r="J70" s="125">
        <v>18000</v>
      </c>
      <c r="K70" s="125">
        <v>15000</v>
      </c>
      <c r="L70" s="125">
        <v>12000</v>
      </c>
      <c r="M70" s="125">
        <v>9000</v>
      </c>
      <c r="N70" s="125">
        <v>18000</v>
      </c>
      <c r="O70" s="125">
        <v>15000</v>
      </c>
      <c r="P70" s="125">
        <v>12000</v>
      </c>
      <c r="Q70" s="125">
        <v>9000</v>
      </c>
      <c r="R70" s="125">
        <v>18000</v>
      </c>
      <c r="S70" s="125">
        <v>15000</v>
      </c>
      <c r="T70" s="125">
        <v>12000</v>
      </c>
      <c r="U70" s="125">
        <v>9000</v>
      </c>
      <c r="V70" s="125">
        <v>18000</v>
      </c>
      <c r="W70" s="125">
        <v>15000</v>
      </c>
      <c r="X70" s="125">
        <v>12000</v>
      </c>
      <c r="Y70" s="125">
        <v>9000</v>
      </c>
      <c r="Z70" s="125">
        <v>18000</v>
      </c>
      <c r="AA70" s="125">
        <v>15000</v>
      </c>
      <c r="AB70" s="125">
        <v>12000</v>
      </c>
      <c r="AC70" s="125">
        <v>9000</v>
      </c>
    </row>
    <row r="71" spans="1:29" s="123" customFormat="1" x14ac:dyDescent="0.2">
      <c r="A71" s="120" t="s">
        <v>203</v>
      </c>
      <c r="B71" s="145" t="s">
        <v>169</v>
      </c>
      <c r="C71" s="121" t="s">
        <v>258</v>
      </c>
      <c r="D71" s="122" t="str">
        <f t="shared" si="3"/>
        <v>UKDisplayReviews</v>
      </c>
      <c r="E71" s="122"/>
      <c r="F71" s="124">
        <v>4.7</v>
      </c>
      <c r="G71" s="124">
        <v>4.9000000000000004</v>
      </c>
      <c r="H71" s="124">
        <v>4.7</v>
      </c>
      <c r="I71" s="124">
        <v>4.9000000000000004</v>
      </c>
      <c r="J71" s="124">
        <v>4.7</v>
      </c>
      <c r="K71" s="124">
        <v>4.9000000000000004</v>
      </c>
      <c r="L71" s="124">
        <v>4.7</v>
      </c>
      <c r="M71" s="124">
        <v>4.9000000000000004</v>
      </c>
      <c r="N71" s="124">
        <v>4.7</v>
      </c>
      <c r="O71" s="124">
        <v>4.9000000000000004</v>
      </c>
      <c r="P71" s="124">
        <v>4.7</v>
      </c>
      <c r="Q71" s="124">
        <v>4.9000000000000004</v>
      </c>
      <c r="R71" s="124">
        <v>4.7</v>
      </c>
      <c r="S71" s="124">
        <v>4.9000000000000004</v>
      </c>
      <c r="T71" s="124">
        <v>4.7</v>
      </c>
      <c r="U71" s="124">
        <v>4.9000000000000004</v>
      </c>
      <c r="V71" s="124">
        <v>4.7</v>
      </c>
      <c r="W71" s="124">
        <v>4.9000000000000004</v>
      </c>
      <c r="X71" s="124">
        <v>4.7</v>
      </c>
      <c r="Y71" s="124">
        <v>4.9000000000000004</v>
      </c>
      <c r="Z71" s="124">
        <v>4.7</v>
      </c>
      <c r="AA71" s="124">
        <v>4.9000000000000004</v>
      </c>
      <c r="AB71" s="124">
        <v>4.7</v>
      </c>
      <c r="AC71" s="124">
        <v>4.9000000000000004</v>
      </c>
    </row>
    <row r="72" spans="1:29" s="123" customFormat="1" x14ac:dyDescent="0.2">
      <c r="A72" s="120" t="s">
        <v>203</v>
      </c>
      <c r="B72" s="145" t="s">
        <v>169</v>
      </c>
      <c r="C72" s="121" t="s">
        <v>259</v>
      </c>
      <c r="D72" s="122" t="str">
        <f t="shared" si="3"/>
        <v>UKDisplaySpend</v>
      </c>
      <c r="E72" s="122"/>
      <c r="F72" s="124">
        <v>6049</v>
      </c>
      <c r="G72" s="124">
        <v>6923</v>
      </c>
      <c r="H72" s="124">
        <v>6918</v>
      </c>
      <c r="I72" s="124">
        <v>6329</v>
      </c>
      <c r="J72" s="124">
        <v>6072</v>
      </c>
      <c r="K72" s="124">
        <v>6900</v>
      </c>
      <c r="L72" s="124">
        <v>6298</v>
      </c>
      <c r="M72" s="124">
        <v>6675</v>
      </c>
      <c r="N72" s="124">
        <v>6817</v>
      </c>
      <c r="O72" s="124">
        <v>6965</v>
      </c>
      <c r="P72" s="124">
        <v>6337</v>
      </c>
      <c r="Q72" s="124">
        <v>6312</v>
      </c>
      <c r="R72" s="124">
        <v>6022</v>
      </c>
      <c r="S72" s="124">
        <v>6824</v>
      </c>
      <c r="T72" s="124">
        <v>6903</v>
      </c>
      <c r="U72" s="124">
        <v>6102</v>
      </c>
      <c r="V72" s="124">
        <v>6310</v>
      </c>
      <c r="W72" s="124">
        <v>6258</v>
      </c>
      <c r="X72" s="124">
        <v>6757</v>
      </c>
      <c r="Y72" s="124">
        <v>6846</v>
      </c>
      <c r="Z72" s="124">
        <v>6903</v>
      </c>
      <c r="AA72" s="124">
        <v>6859</v>
      </c>
      <c r="AB72" s="124">
        <v>6067</v>
      </c>
      <c r="AC72" s="124">
        <v>6108</v>
      </c>
    </row>
    <row r="73" spans="1:29" s="123" customFormat="1" x14ac:dyDescent="0.2">
      <c r="A73" s="120" t="s">
        <v>203</v>
      </c>
      <c r="B73" s="145" t="s">
        <v>169</v>
      </c>
      <c r="C73" s="121" t="s">
        <v>239</v>
      </c>
      <c r="D73" s="122" t="str">
        <f t="shared" si="3"/>
        <v>UKDisplayCPA</v>
      </c>
      <c r="E73" s="122"/>
      <c r="F73" s="124">
        <v>2</v>
      </c>
      <c r="G73" s="124">
        <v>1</v>
      </c>
      <c r="H73" s="124">
        <v>2</v>
      </c>
      <c r="I73" s="124">
        <v>4</v>
      </c>
      <c r="J73" s="124">
        <v>1</v>
      </c>
      <c r="K73" s="124">
        <v>1</v>
      </c>
      <c r="L73" s="124">
        <v>1</v>
      </c>
      <c r="M73" s="124">
        <v>1</v>
      </c>
      <c r="N73" s="124">
        <v>2</v>
      </c>
      <c r="O73" s="124">
        <v>1</v>
      </c>
      <c r="P73" s="124">
        <v>3</v>
      </c>
      <c r="Q73" s="124">
        <v>4</v>
      </c>
      <c r="R73" s="124">
        <v>3</v>
      </c>
      <c r="S73" s="124">
        <v>1</v>
      </c>
      <c r="T73" s="124">
        <v>1</v>
      </c>
      <c r="U73" s="124">
        <v>1</v>
      </c>
      <c r="V73" s="124">
        <v>4</v>
      </c>
      <c r="W73" s="124">
        <v>3</v>
      </c>
      <c r="X73" s="124">
        <v>2</v>
      </c>
      <c r="Y73" s="124">
        <v>3</v>
      </c>
      <c r="Z73" s="124">
        <v>1</v>
      </c>
      <c r="AA73" s="124">
        <v>3</v>
      </c>
      <c r="AB73" s="124">
        <v>4</v>
      </c>
      <c r="AC73" s="124">
        <v>1</v>
      </c>
    </row>
    <row r="75" spans="1:29" x14ac:dyDescent="0.2">
      <c r="A75" s="72" t="s">
        <v>203</v>
      </c>
      <c r="B75" s="145" t="s">
        <v>170</v>
      </c>
      <c r="C75" s="73" t="s">
        <v>11</v>
      </c>
      <c r="D75" s="74" t="str">
        <f t="shared" ref="D75:D95" si="4">A75&amp;B75&amp;C75</f>
        <v>UKAffiliatesSessions</v>
      </c>
      <c r="E75" s="74"/>
      <c r="F75">
        <v>10395</v>
      </c>
      <c r="G75">
        <v>11232.25</v>
      </c>
      <c r="H75">
        <v>7531.25</v>
      </c>
      <c r="I75">
        <v>10256.75</v>
      </c>
      <c r="J75">
        <v>11096.5</v>
      </c>
      <c r="K75">
        <v>8731</v>
      </c>
      <c r="L75">
        <v>9805.25</v>
      </c>
      <c r="M75">
        <v>9665</v>
      </c>
      <c r="N75">
        <v>10778.5</v>
      </c>
      <c r="O75">
        <v>7723.25</v>
      </c>
      <c r="P75">
        <v>8606.75</v>
      </c>
      <c r="Q75">
        <v>10371</v>
      </c>
      <c r="R75">
        <v>10281.75</v>
      </c>
      <c r="S75">
        <v>8413</v>
      </c>
      <c r="T75">
        <v>10408.5</v>
      </c>
      <c r="U75">
        <v>10831.75</v>
      </c>
      <c r="V75">
        <v>8900.25</v>
      </c>
      <c r="W75">
        <v>10760</v>
      </c>
      <c r="X75">
        <v>7933</v>
      </c>
      <c r="Y75">
        <v>8114.75</v>
      </c>
      <c r="Z75">
        <v>10258.5</v>
      </c>
      <c r="AA75">
        <v>8161</v>
      </c>
      <c r="AB75">
        <v>7998.5</v>
      </c>
      <c r="AC75">
        <v>10815.5</v>
      </c>
    </row>
    <row r="76" spans="1:29" x14ac:dyDescent="0.2">
      <c r="A76" s="72" t="s">
        <v>203</v>
      </c>
      <c r="B76" s="145" t="s">
        <v>170</v>
      </c>
      <c r="C76" s="73" t="s">
        <v>209</v>
      </c>
      <c r="D76" s="74" t="str">
        <f t="shared" si="4"/>
        <v>UKAffiliatesCategoryView</v>
      </c>
      <c r="E76" s="74"/>
      <c r="F76">
        <v>5211.75</v>
      </c>
      <c r="G76">
        <v>5237.5</v>
      </c>
      <c r="H76">
        <v>5150.25</v>
      </c>
      <c r="I76">
        <v>5150</v>
      </c>
      <c r="J76">
        <v>4780.5</v>
      </c>
      <c r="K76">
        <v>4715.75</v>
      </c>
      <c r="L76">
        <v>4624.75</v>
      </c>
      <c r="M76">
        <v>5016</v>
      </c>
      <c r="N76">
        <v>5954.25</v>
      </c>
      <c r="O76">
        <v>5225</v>
      </c>
      <c r="P76">
        <v>4654</v>
      </c>
      <c r="Q76">
        <v>4525.75</v>
      </c>
      <c r="R76">
        <v>5537.25</v>
      </c>
      <c r="S76">
        <v>4792</v>
      </c>
      <c r="T76">
        <v>5837.75</v>
      </c>
      <c r="U76">
        <v>5100.75</v>
      </c>
      <c r="V76">
        <v>4833.5</v>
      </c>
      <c r="W76">
        <v>5583.5</v>
      </c>
      <c r="X76">
        <v>5257.25</v>
      </c>
      <c r="Y76">
        <v>5101.5</v>
      </c>
      <c r="Z76">
        <v>4746.25</v>
      </c>
      <c r="AA76">
        <v>4925</v>
      </c>
      <c r="AB76">
        <v>5780.5</v>
      </c>
      <c r="AC76">
        <v>6210.75</v>
      </c>
    </row>
    <row r="77" spans="1:29" x14ac:dyDescent="0.2">
      <c r="A77" s="72" t="s">
        <v>203</v>
      </c>
      <c r="B77" s="145" t="s">
        <v>170</v>
      </c>
      <c r="C77" s="73" t="s">
        <v>210</v>
      </c>
      <c r="D77" s="74" t="str">
        <f t="shared" si="4"/>
        <v>UKAffiliatesProductView</v>
      </c>
      <c r="E77" s="74"/>
      <c r="F77">
        <v>3782.5</v>
      </c>
      <c r="G77">
        <v>3722.75</v>
      </c>
      <c r="H77">
        <v>3269.25</v>
      </c>
      <c r="I77">
        <v>4044.25</v>
      </c>
      <c r="J77">
        <v>3451.75</v>
      </c>
      <c r="K77">
        <v>3682</v>
      </c>
      <c r="L77">
        <v>4144</v>
      </c>
      <c r="M77">
        <v>3601.75</v>
      </c>
      <c r="N77">
        <v>4139.25</v>
      </c>
      <c r="O77">
        <v>3709.75</v>
      </c>
      <c r="P77">
        <v>3562.75</v>
      </c>
      <c r="Q77">
        <v>3254.75</v>
      </c>
      <c r="R77">
        <v>3964.75</v>
      </c>
      <c r="S77">
        <v>3332</v>
      </c>
      <c r="T77">
        <v>4073.25</v>
      </c>
      <c r="U77">
        <v>3604.5</v>
      </c>
      <c r="V77">
        <v>3425.5</v>
      </c>
      <c r="W77">
        <v>3835.75</v>
      </c>
      <c r="X77">
        <v>3627.5</v>
      </c>
      <c r="Y77">
        <v>3539.75</v>
      </c>
      <c r="Z77">
        <v>3986.25</v>
      </c>
      <c r="AA77">
        <v>3564.5</v>
      </c>
      <c r="AB77">
        <v>3472.25</v>
      </c>
      <c r="AC77">
        <v>3886.5</v>
      </c>
    </row>
    <row r="78" spans="1:29" x14ac:dyDescent="0.2">
      <c r="A78" s="72" t="s">
        <v>203</v>
      </c>
      <c r="B78" s="145" t="s">
        <v>170</v>
      </c>
      <c r="C78" s="73" t="s">
        <v>211</v>
      </c>
      <c r="D78" s="74" t="str">
        <f t="shared" si="4"/>
        <v>UKAffiliatesAddToCart</v>
      </c>
      <c r="E78" s="74"/>
      <c r="F78">
        <v>1980.5</v>
      </c>
      <c r="G78">
        <v>1967.5</v>
      </c>
      <c r="H78">
        <v>1739.25</v>
      </c>
      <c r="I78">
        <v>2048.25</v>
      </c>
      <c r="J78">
        <v>1947</v>
      </c>
      <c r="K78">
        <v>1708.25</v>
      </c>
      <c r="L78">
        <v>1999</v>
      </c>
      <c r="M78">
        <v>1768.75</v>
      </c>
      <c r="N78">
        <v>1920.75</v>
      </c>
      <c r="O78">
        <v>1524.75</v>
      </c>
      <c r="P78">
        <v>2043.25</v>
      </c>
      <c r="Q78">
        <v>1842</v>
      </c>
      <c r="R78">
        <v>1966.25</v>
      </c>
      <c r="S78">
        <v>1825</v>
      </c>
      <c r="T78">
        <v>1542</v>
      </c>
      <c r="U78">
        <v>1758.5</v>
      </c>
      <c r="V78">
        <v>1816.25</v>
      </c>
      <c r="W78">
        <v>1654.75</v>
      </c>
      <c r="X78">
        <v>1619</v>
      </c>
      <c r="Y78">
        <v>1626</v>
      </c>
      <c r="Z78">
        <v>1708.5</v>
      </c>
      <c r="AA78">
        <v>1880.5</v>
      </c>
      <c r="AB78">
        <v>1642.75</v>
      </c>
      <c r="AC78">
        <v>1584.25</v>
      </c>
    </row>
    <row r="79" spans="1:29" x14ac:dyDescent="0.2">
      <c r="A79" s="72" t="s">
        <v>203</v>
      </c>
      <c r="B79" s="145" t="s">
        <v>170</v>
      </c>
      <c r="C79" s="73" t="s">
        <v>12</v>
      </c>
      <c r="D79" s="74" t="str">
        <f t="shared" si="4"/>
        <v>UKAffiliatesCheckout</v>
      </c>
      <c r="E79" s="74"/>
      <c r="F79">
        <v>1602</v>
      </c>
      <c r="G79">
        <v>1522.75</v>
      </c>
      <c r="H79">
        <v>1513</v>
      </c>
      <c r="I79">
        <v>1510</v>
      </c>
      <c r="J79">
        <v>1570.75</v>
      </c>
      <c r="K79">
        <v>1599.75</v>
      </c>
      <c r="L79">
        <v>1516.75</v>
      </c>
      <c r="M79">
        <v>1612.5</v>
      </c>
      <c r="N79">
        <v>1555.5</v>
      </c>
      <c r="O79">
        <v>1593.75</v>
      </c>
      <c r="P79">
        <v>1522.25</v>
      </c>
      <c r="Q79">
        <v>1571</v>
      </c>
      <c r="R79">
        <v>1592</v>
      </c>
      <c r="S79">
        <v>1574.5</v>
      </c>
      <c r="T79">
        <v>1624.25</v>
      </c>
      <c r="U79">
        <v>1559</v>
      </c>
      <c r="V79">
        <v>1505.75</v>
      </c>
      <c r="W79">
        <v>1502</v>
      </c>
      <c r="X79">
        <v>1539.25</v>
      </c>
      <c r="Y79">
        <v>1557.25</v>
      </c>
      <c r="Z79">
        <v>1621.75</v>
      </c>
      <c r="AA79">
        <v>1515</v>
      </c>
      <c r="AB79">
        <v>1550.5</v>
      </c>
      <c r="AC79">
        <v>1598</v>
      </c>
    </row>
    <row r="80" spans="1:29" x14ac:dyDescent="0.2">
      <c r="A80" s="72" t="s">
        <v>203</v>
      </c>
      <c r="B80" s="145" t="s">
        <v>170</v>
      </c>
      <c r="C80" s="73" t="s">
        <v>13</v>
      </c>
      <c r="D80" s="74" t="str">
        <f t="shared" si="4"/>
        <v>UKAffiliatesOrder</v>
      </c>
      <c r="E80" s="74"/>
      <c r="F80">
        <v>1369.5</v>
      </c>
      <c r="G80">
        <v>1326.25</v>
      </c>
      <c r="H80">
        <v>1336.5</v>
      </c>
      <c r="I80">
        <v>1219.5</v>
      </c>
      <c r="J80">
        <v>1334.5</v>
      </c>
      <c r="K80">
        <v>1246.75</v>
      </c>
      <c r="L80">
        <v>1295.5</v>
      </c>
      <c r="M80">
        <v>1251.25</v>
      </c>
      <c r="N80">
        <v>1322</v>
      </c>
      <c r="O80">
        <v>1195.5</v>
      </c>
      <c r="P80">
        <v>1282</v>
      </c>
      <c r="Q80">
        <v>1208.25</v>
      </c>
      <c r="R80">
        <v>1314.25</v>
      </c>
      <c r="S80">
        <v>1223.75</v>
      </c>
      <c r="T80">
        <v>1188.25</v>
      </c>
      <c r="U80">
        <v>1145.75</v>
      </c>
      <c r="V80">
        <v>1126</v>
      </c>
      <c r="W80">
        <v>1341.5</v>
      </c>
      <c r="X80">
        <v>1298.25</v>
      </c>
      <c r="Y80">
        <v>1250.25</v>
      </c>
      <c r="Z80">
        <v>1270.75</v>
      </c>
      <c r="AA80">
        <v>1171</v>
      </c>
      <c r="AB80">
        <v>1144.25</v>
      </c>
      <c r="AC80">
        <v>1372.5</v>
      </c>
    </row>
    <row r="81" spans="1:29" x14ac:dyDescent="0.2">
      <c r="A81" s="72" t="s">
        <v>203</v>
      </c>
      <c r="B81" s="145" t="s">
        <v>170</v>
      </c>
      <c r="C81" s="73" t="s">
        <v>205</v>
      </c>
      <c r="D81" s="74" t="str">
        <f t="shared" si="4"/>
        <v>UKAffiliatesSubscriptions</v>
      </c>
      <c r="E81" s="74"/>
      <c r="F81">
        <v>151</v>
      </c>
      <c r="G81">
        <v>170</v>
      </c>
      <c r="H81">
        <v>164</v>
      </c>
      <c r="I81">
        <v>117</v>
      </c>
      <c r="J81">
        <v>105</v>
      </c>
      <c r="K81">
        <v>130</v>
      </c>
      <c r="L81">
        <v>129</v>
      </c>
      <c r="M81">
        <v>167</v>
      </c>
      <c r="N81">
        <v>186</v>
      </c>
      <c r="O81">
        <v>179</v>
      </c>
      <c r="P81">
        <v>147</v>
      </c>
      <c r="Q81">
        <v>110</v>
      </c>
      <c r="R81">
        <v>123</v>
      </c>
      <c r="S81">
        <v>170</v>
      </c>
      <c r="T81">
        <v>125</v>
      </c>
      <c r="U81">
        <v>168</v>
      </c>
      <c r="V81">
        <v>107</v>
      </c>
      <c r="W81">
        <v>167</v>
      </c>
      <c r="X81">
        <v>168</v>
      </c>
      <c r="Y81">
        <v>107</v>
      </c>
      <c r="Z81">
        <v>188</v>
      </c>
      <c r="AA81">
        <v>187</v>
      </c>
      <c r="AB81">
        <v>173</v>
      </c>
      <c r="AC81">
        <v>166</v>
      </c>
    </row>
    <row r="82" spans="1:29" x14ac:dyDescent="0.2">
      <c r="A82" s="72" t="s">
        <v>203</v>
      </c>
      <c r="B82" s="145" t="s">
        <v>170</v>
      </c>
      <c r="C82" s="73" t="s">
        <v>206</v>
      </c>
      <c r="D82" s="74" t="str">
        <f t="shared" si="4"/>
        <v>UKAffiliatesPages/Session</v>
      </c>
      <c r="E82" s="74"/>
      <c r="F82" s="75">
        <v>4</v>
      </c>
      <c r="G82" s="75">
        <v>4</v>
      </c>
      <c r="H82" s="75">
        <v>3</v>
      </c>
      <c r="I82" s="75">
        <v>3</v>
      </c>
      <c r="J82" s="75">
        <v>3</v>
      </c>
      <c r="K82" s="75">
        <v>4</v>
      </c>
      <c r="L82" s="75">
        <v>3</v>
      </c>
      <c r="M82" s="75">
        <v>3</v>
      </c>
      <c r="N82" s="75">
        <v>3</v>
      </c>
      <c r="O82" s="75">
        <v>4</v>
      </c>
      <c r="P82" s="75">
        <v>4</v>
      </c>
      <c r="Q82" s="75">
        <v>4</v>
      </c>
      <c r="R82" s="75">
        <v>4</v>
      </c>
      <c r="S82" s="75">
        <v>3</v>
      </c>
      <c r="T82" s="75">
        <v>3</v>
      </c>
      <c r="U82" s="75">
        <v>4</v>
      </c>
      <c r="V82" s="75">
        <v>4</v>
      </c>
      <c r="W82" s="75">
        <v>4</v>
      </c>
      <c r="X82" s="75">
        <v>3</v>
      </c>
      <c r="Y82" s="75">
        <v>3</v>
      </c>
      <c r="Z82" s="75">
        <v>4</v>
      </c>
      <c r="AA82" s="75">
        <v>3</v>
      </c>
      <c r="AB82" s="75">
        <v>4</v>
      </c>
      <c r="AC82" s="75">
        <v>4</v>
      </c>
    </row>
    <row r="83" spans="1:29" x14ac:dyDescent="0.2">
      <c r="A83" s="72" t="s">
        <v>203</v>
      </c>
      <c r="B83" s="145" t="s">
        <v>170</v>
      </c>
      <c r="C83" s="73" t="s">
        <v>207</v>
      </c>
      <c r="D83" s="74" t="str">
        <f t="shared" si="4"/>
        <v>UKAffiliatesEngRate</v>
      </c>
      <c r="E83" s="74"/>
      <c r="F83" s="60">
        <v>0.73</v>
      </c>
      <c r="G83" s="60">
        <v>0.73</v>
      </c>
      <c r="H83" s="60">
        <v>0.64</v>
      </c>
      <c r="I83" s="60">
        <v>0.63</v>
      </c>
      <c r="J83" s="60">
        <v>0.75</v>
      </c>
      <c r="K83" s="60">
        <v>0.65</v>
      </c>
      <c r="L83" s="60">
        <v>0.7</v>
      </c>
      <c r="M83" s="60">
        <v>0.73</v>
      </c>
      <c r="N83" s="60">
        <v>0.73</v>
      </c>
      <c r="O83" s="60">
        <v>0.64</v>
      </c>
      <c r="P83" s="60">
        <v>0.63</v>
      </c>
      <c r="Q83" s="60">
        <v>0.75</v>
      </c>
      <c r="R83" s="60">
        <v>0.65</v>
      </c>
      <c r="S83" s="60">
        <v>0.7</v>
      </c>
      <c r="T83" s="60">
        <v>0.73</v>
      </c>
      <c r="U83" s="60">
        <v>0.73</v>
      </c>
      <c r="V83" s="60">
        <v>0.64</v>
      </c>
      <c r="W83" s="60">
        <v>0.63</v>
      </c>
      <c r="X83" s="60">
        <v>0.75</v>
      </c>
      <c r="Y83" s="60">
        <v>0.65</v>
      </c>
      <c r="Z83" s="60">
        <v>0.7</v>
      </c>
      <c r="AA83" s="60">
        <v>0.73</v>
      </c>
      <c r="AB83" s="60">
        <v>0.73</v>
      </c>
      <c r="AC83" s="60">
        <v>0.64</v>
      </c>
    </row>
    <row r="84" spans="1:29" x14ac:dyDescent="0.2">
      <c r="A84" s="72" t="s">
        <v>203</v>
      </c>
      <c r="B84" s="145" t="s">
        <v>170</v>
      </c>
      <c r="C84" s="73" t="s">
        <v>208</v>
      </c>
      <c r="D84" s="74" t="str">
        <f t="shared" si="4"/>
        <v>UKAffiliatesLikes</v>
      </c>
      <c r="E84" s="74"/>
      <c r="F84">
        <v>158</v>
      </c>
      <c r="G84">
        <v>156</v>
      </c>
      <c r="H84">
        <v>198</v>
      </c>
      <c r="I84">
        <v>182</v>
      </c>
      <c r="J84">
        <v>189</v>
      </c>
      <c r="K84">
        <v>174</v>
      </c>
      <c r="L84">
        <v>189</v>
      </c>
      <c r="M84">
        <v>199</v>
      </c>
      <c r="N84">
        <v>167</v>
      </c>
      <c r="O84">
        <v>195</v>
      </c>
      <c r="P84">
        <v>177</v>
      </c>
      <c r="Q84">
        <v>167</v>
      </c>
      <c r="R84">
        <v>180</v>
      </c>
      <c r="S84">
        <v>152</v>
      </c>
      <c r="T84">
        <v>157</v>
      </c>
      <c r="U84">
        <v>169</v>
      </c>
      <c r="V84">
        <v>165</v>
      </c>
      <c r="W84">
        <v>165</v>
      </c>
      <c r="X84">
        <v>170</v>
      </c>
      <c r="Y84">
        <v>163</v>
      </c>
      <c r="Z84">
        <v>200</v>
      </c>
      <c r="AA84">
        <v>197</v>
      </c>
      <c r="AB84">
        <v>174</v>
      </c>
      <c r="AC84">
        <v>169</v>
      </c>
    </row>
    <row r="85" spans="1:29" x14ac:dyDescent="0.2">
      <c r="A85" s="72" t="s">
        <v>203</v>
      </c>
      <c r="B85" s="145" t="s">
        <v>170</v>
      </c>
      <c r="C85" s="73" t="s">
        <v>212</v>
      </c>
      <c r="D85" s="74" t="str">
        <f t="shared" si="4"/>
        <v>UKAffiliatesSales</v>
      </c>
      <c r="E85" s="74"/>
      <c r="F85">
        <v>11714.1</v>
      </c>
      <c r="G85">
        <v>10114.199999999999</v>
      </c>
      <c r="H85">
        <v>8633.25</v>
      </c>
      <c r="I85">
        <v>12424.65</v>
      </c>
      <c r="J85">
        <v>12211.949999999999</v>
      </c>
      <c r="K85">
        <v>9002.6999999999989</v>
      </c>
      <c r="L85">
        <v>11587.65</v>
      </c>
      <c r="M85">
        <v>10875.6</v>
      </c>
      <c r="N85">
        <v>9637.7999999999993</v>
      </c>
      <c r="O85">
        <v>11702.1</v>
      </c>
      <c r="P85">
        <v>9405.6</v>
      </c>
      <c r="Q85">
        <v>11364.6</v>
      </c>
      <c r="R85">
        <v>9055.1999999999989</v>
      </c>
      <c r="S85">
        <v>11453.4</v>
      </c>
      <c r="T85">
        <v>10435.35</v>
      </c>
      <c r="U85">
        <v>8256.2999999999993</v>
      </c>
      <c r="V85">
        <v>11849.25</v>
      </c>
      <c r="W85">
        <v>8807.1</v>
      </c>
      <c r="X85">
        <v>8935.35</v>
      </c>
      <c r="Y85">
        <v>10334.85</v>
      </c>
      <c r="Z85">
        <v>9982.5</v>
      </c>
      <c r="AA85">
        <v>9556.7999999999993</v>
      </c>
      <c r="AB85">
        <v>9003</v>
      </c>
      <c r="AC85">
        <v>8639.6999999999989</v>
      </c>
    </row>
    <row r="86" spans="1:29" x14ac:dyDescent="0.2">
      <c r="A86" s="72" t="s">
        <v>203</v>
      </c>
      <c r="B86" s="145" t="s">
        <v>170</v>
      </c>
      <c r="C86" s="73" t="s">
        <v>251</v>
      </c>
      <c r="D86" s="74" t="str">
        <f t="shared" si="4"/>
        <v>UKAffiliatesUsers</v>
      </c>
      <c r="E86" s="74"/>
      <c r="F86">
        <v>26190</v>
      </c>
      <c r="G86">
        <v>26430</v>
      </c>
      <c r="H86">
        <v>23903</v>
      </c>
      <c r="I86">
        <v>26004</v>
      </c>
      <c r="J86">
        <v>24402</v>
      </c>
      <c r="K86">
        <v>24647</v>
      </c>
      <c r="L86">
        <v>24308</v>
      </c>
      <c r="M86">
        <v>22348</v>
      </c>
      <c r="N86">
        <v>22584</v>
      </c>
      <c r="O86">
        <v>25451</v>
      </c>
      <c r="P86">
        <v>26433</v>
      </c>
      <c r="Q86">
        <v>25326</v>
      </c>
      <c r="R86">
        <v>23806</v>
      </c>
      <c r="S86">
        <v>22328</v>
      </c>
      <c r="T86">
        <v>22131</v>
      </c>
      <c r="U86">
        <v>23500</v>
      </c>
      <c r="V86">
        <v>24599</v>
      </c>
      <c r="W86">
        <v>22003</v>
      </c>
      <c r="X86">
        <v>24176</v>
      </c>
      <c r="Y86">
        <v>26279</v>
      </c>
      <c r="Z86">
        <v>26071</v>
      </c>
      <c r="AA86">
        <v>25814</v>
      </c>
      <c r="AB86">
        <v>24219</v>
      </c>
      <c r="AC86">
        <v>22643</v>
      </c>
    </row>
    <row r="87" spans="1:29" s="123" customFormat="1" x14ac:dyDescent="0.2">
      <c r="A87" s="120" t="s">
        <v>203</v>
      </c>
      <c r="B87" s="145" t="s">
        <v>170</v>
      </c>
      <c r="C87" s="121" t="s">
        <v>252</v>
      </c>
      <c r="D87" s="122" t="str">
        <f t="shared" si="4"/>
        <v>UKAffiliatesNewUsers</v>
      </c>
      <c r="E87" s="122"/>
      <c r="F87" s="123">
        <v>0.67</v>
      </c>
      <c r="G87" s="123">
        <v>0.67</v>
      </c>
      <c r="H87" s="123">
        <v>0.67</v>
      </c>
      <c r="I87" s="123">
        <v>0.67</v>
      </c>
      <c r="J87" s="123">
        <v>0.67</v>
      </c>
      <c r="K87" s="123">
        <v>0.67</v>
      </c>
      <c r="L87" s="123">
        <v>0.67</v>
      </c>
      <c r="M87" s="123">
        <v>0.67</v>
      </c>
      <c r="N87" s="123">
        <v>0.67</v>
      </c>
      <c r="O87" s="123">
        <v>0.67</v>
      </c>
      <c r="P87" s="123">
        <v>0.67</v>
      </c>
      <c r="Q87" s="123">
        <v>0.67</v>
      </c>
      <c r="R87" s="123">
        <v>0.67</v>
      </c>
      <c r="S87" s="123">
        <v>0.67</v>
      </c>
      <c r="T87" s="123">
        <v>0.67</v>
      </c>
      <c r="U87" s="123">
        <v>0.67</v>
      </c>
      <c r="V87" s="123">
        <v>0.67</v>
      </c>
      <c r="W87" s="123">
        <v>0.67</v>
      </c>
      <c r="X87" s="123">
        <v>0.67</v>
      </c>
      <c r="Y87" s="123">
        <v>0.67</v>
      </c>
      <c r="Z87" s="123">
        <v>0.67</v>
      </c>
      <c r="AA87" s="123">
        <v>0.67</v>
      </c>
      <c r="AB87" s="123">
        <v>0.67</v>
      </c>
      <c r="AC87" s="123">
        <v>0.67</v>
      </c>
    </row>
    <row r="88" spans="1:29" s="123" customFormat="1" x14ac:dyDescent="0.2">
      <c r="A88" s="120" t="s">
        <v>203</v>
      </c>
      <c r="B88" s="145" t="s">
        <v>170</v>
      </c>
      <c r="C88" s="121" t="s">
        <v>253</v>
      </c>
      <c r="D88" s="122" t="str">
        <f t="shared" si="4"/>
        <v>UKAffiliatesFacebookFollowers</v>
      </c>
      <c r="E88" s="122"/>
      <c r="F88" s="125">
        <v>28000</v>
      </c>
      <c r="G88" s="125">
        <v>27000</v>
      </c>
      <c r="H88" s="125">
        <v>26000</v>
      </c>
      <c r="I88" s="125">
        <v>25000</v>
      </c>
      <c r="J88" s="125">
        <v>28000</v>
      </c>
      <c r="K88" s="125">
        <v>27000</v>
      </c>
      <c r="L88" s="125">
        <v>26000</v>
      </c>
      <c r="M88" s="125">
        <v>25000</v>
      </c>
      <c r="N88" s="125">
        <v>28000</v>
      </c>
      <c r="O88" s="125">
        <v>27000</v>
      </c>
      <c r="P88" s="125">
        <v>26000</v>
      </c>
      <c r="Q88" s="125">
        <v>25000</v>
      </c>
      <c r="R88" s="125">
        <v>28000</v>
      </c>
      <c r="S88" s="125">
        <v>27000</v>
      </c>
      <c r="T88" s="125">
        <v>26000</v>
      </c>
      <c r="U88" s="125">
        <v>25000</v>
      </c>
      <c r="V88" s="125">
        <v>28000</v>
      </c>
      <c r="W88" s="125">
        <v>27000</v>
      </c>
      <c r="X88" s="125">
        <v>26000</v>
      </c>
      <c r="Y88" s="125">
        <v>25000</v>
      </c>
      <c r="Z88" s="125">
        <v>28000</v>
      </c>
      <c r="AA88" s="125">
        <v>27000</v>
      </c>
      <c r="AB88" s="125">
        <v>26000</v>
      </c>
      <c r="AC88" s="125">
        <v>25000</v>
      </c>
    </row>
    <row r="89" spans="1:29" s="123" customFormat="1" x14ac:dyDescent="0.2">
      <c r="A89" s="120" t="s">
        <v>203</v>
      </c>
      <c r="B89" s="145" t="s">
        <v>170</v>
      </c>
      <c r="C89" s="121" t="s">
        <v>254</v>
      </c>
      <c r="D89" s="122" t="str">
        <f t="shared" si="4"/>
        <v>UKAffiliatesYoutubeSubscribers</v>
      </c>
      <c r="E89" s="122"/>
      <c r="F89" s="125">
        <v>56000</v>
      </c>
      <c r="G89" s="125">
        <v>50000</v>
      </c>
      <c r="H89" s="125">
        <v>44000</v>
      </c>
      <c r="I89" s="125">
        <v>38000</v>
      </c>
      <c r="J89" s="125">
        <v>56000</v>
      </c>
      <c r="K89" s="125">
        <v>50000</v>
      </c>
      <c r="L89" s="125">
        <v>44000</v>
      </c>
      <c r="M89" s="125">
        <v>38000</v>
      </c>
      <c r="N89" s="125">
        <v>56000</v>
      </c>
      <c r="O89" s="125">
        <v>50000</v>
      </c>
      <c r="P89" s="125">
        <v>44000</v>
      </c>
      <c r="Q89" s="125">
        <v>38000</v>
      </c>
      <c r="R89" s="125">
        <v>56000</v>
      </c>
      <c r="S89" s="125">
        <v>50000</v>
      </c>
      <c r="T89" s="125">
        <v>44000</v>
      </c>
      <c r="U89" s="125">
        <v>38000</v>
      </c>
      <c r="V89" s="125">
        <v>56000</v>
      </c>
      <c r="W89" s="125">
        <v>50000</v>
      </c>
      <c r="X89" s="125">
        <v>44000</v>
      </c>
      <c r="Y89" s="125">
        <v>38000</v>
      </c>
      <c r="Z89" s="125">
        <v>56000</v>
      </c>
      <c r="AA89" s="125">
        <v>50000</v>
      </c>
      <c r="AB89" s="125">
        <v>44000</v>
      </c>
      <c r="AC89" s="125">
        <v>38000</v>
      </c>
    </row>
    <row r="90" spans="1:29" s="123" customFormat="1" x14ac:dyDescent="0.2">
      <c r="A90" s="120" t="s">
        <v>203</v>
      </c>
      <c r="B90" s="145" t="s">
        <v>170</v>
      </c>
      <c r="C90" s="121" t="s">
        <v>255</v>
      </c>
      <c r="D90" s="122" t="str">
        <f t="shared" si="4"/>
        <v>UKAffiliatesTwitterFollowers</v>
      </c>
      <c r="E90" s="122"/>
      <c r="F90" s="125">
        <v>13000</v>
      </c>
      <c r="G90" s="125">
        <v>10000</v>
      </c>
      <c r="H90" s="125">
        <v>7000</v>
      </c>
      <c r="I90" s="125">
        <v>4000</v>
      </c>
      <c r="J90" s="125">
        <v>13000</v>
      </c>
      <c r="K90" s="125">
        <v>10000</v>
      </c>
      <c r="L90" s="125">
        <v>7000</v>
      </c>
      <c r="M90" s="125">
        <v>4000</v>
      </c>
      <c r="N90" s="125">
        <v>13000</v>
      </c>
      <c r="O90" s="125">
        <v>10000</v>
      </c>
      <c r="P90" s="125">
        <v>7000</v>
      </c>
      <c r="Q90" s="125">
        <v>4000</v>
      </c>
      <c r="R90" s="125">
        <v>13000</v>
      </c>
      <c r="S90" s="125">
        <v>10000</v>
      </c>
      <c r="T90" s="125">
        <v>7000</v>
      </c>
      <c r="U90" s="125">
        <v>4000</v>
      </c>
      <c r="V90" s="125">
        <v>13000</v>
      </c>
      <c r="W90" s="125">
        <v>10000</v>
      </c>
      <c r="X90" s="125">
        <v>7000</v>
      </c>
      <c r="Y90" s="125">
        <v>4000</v>
      </c>
      <c r="Z90" s="125">
        <v>13000</v>
      </c>
      <c r="AA90" s="125">
        <v>10000</v>
      </c>
      <c r="AB90" s="125">
        <v>7000</v>
      </c>
      <c r="AC90" s="125">
        <v>4000</v>
      </c>
    </row>
    <row r="91" spans="1:29" s="123" customFormat="1" x14ac:dyDescent="0.2">
      <c r="A91" s="120" t="s">
        <v>203</v>
      </c>
      <c r="B91" s="145" t="s">
        <v>170</v>
      </c>
      <c r="C91" s="121" t="s">
        <v>256</v>
      </c>
      <c r="D91" s="122" t="str">
        <f t="shared" si="4"/>
        <v>UKAffiliatesInstagramFollowers</v>
      </c>
      <c r="E91" s="122"/>
      <c r="F91" s="125">
        <v>8000</v>
      </c>
      <c r="G91" s="125">
        <v>9000</v>
      </c>
      <c r="H91" s="125">
        <v>10000</v>
      </c>
      <c r="I91" s="125">
        <v>11000</v>
      </c>
      <c r="J91" s="125">
        <v>8000</v>
      </c>
      <c r="K91" s="125">
        <v>9000</v>
      </c>
      <c r="L91" s="125">
        <v>10000</v>
      </c>
      <c r="M91" s="125">
        <v>11000</v>
      </c>
      <c r="N91" s="125">
        <v>8000</v>
      </c>
      <c r="O91" s="125">
        <v>9000</v>
      </c>
      <c r="P91" s="125">
        <v>10000</v>
      </c>
      <c r="Q91" s="125">
        <v>11000</v>
      </c>
      <c r="R91" s="125">
        <v>8000</v>
      </c>
      <c r="S91" s="125">
        <v>9000</v>
      </c>
      <c r="T91" s="125">
        <v>10000</v>
      </c>
      <c r="U91" s="125">
        <v>11000</v>
      </c>
      <c r="V91" s="125">
        <v>8000</v>
      </c>
      <c r="W91" s="125">
        <v>9000</v>
      </c>
      <c r="X91" s="125">
        <v>10000</v>
      </c>
      <c r="Y91" s="125">
        <v>11000</v>
      </c>
      <c r="Z91" s="125">
        <v>8000</v>
      </c>
      <c r="AA91" s="125">
        <v>9000</v>
      </c>
      <c r="AB91" s="125">
        <v>10000</v>
      </c>
      <c r="AC91" s="125">
        <v>11000</v>
      </c>
    </row>
    <row r="92" spans="1:29" s="123" customFormat="1" x14ac:dyDescent="0.2">
      <c r="A92" s="120" t="s">
        <v>203</v>
      </c>
      <c r="B92" s="145" t="s">
        <v>170</v>
      </c>
      <c r="C92" s="121" t="s">
        <v>257</v>
      </c>
      <c r="D92" s="122" t="str">
        <f t="shared" si="4"/>
        <v>UKAffiliatesSnapchatFollowers</v>
      </c>
      <c r="E92" s="122"/>
      <c r="F92" s="125">
        <v>18000</v>
      </c>
      <c r="G92" s="125">
        <v>15000</v>
      </c>
      <c r="H92" s="125">
        <v>12000</v>
      </c>
      <c r="I92" s="125">
        <v>9000</v>
      </c>
      <c r="J92" s="125">
        <v>18000</v>
      </c>
      <c r="K92" s="125">
        <v>15000</v>
      </c>
      <c r="L92" s="125">
        <v>12000</v>
      </c>
      <c r="M92" s="125">
        <v>9000</v>
      </c>
      <c r="N92" s="125">
        <v>18000</v>
      </c>
      <c r="O92" s="125">
        <v>15000</v>
      </c>
      <c r="P92" s="125">
        <v>12000</v>
      </c>
      <c r="Q92" s="125">
        <v>9000</v>
      </c>
      <c r="R92" s="125">
        <v>18000</v>
      </c>
      <c r="S92" s="125">
        <v>15000</v>
      </c>
      <c r="T92" s="125">
        <v>12000</v>
      </c>
      <c r="U92" s="125">
        <v>9000</v>
      </c>
      <c r="V92" s="125">
        <v>18000</v>
      </c>
      <c r="W92" s="125">
        <v>15000</v>
      </c>
      <c r="X92" s="125">
        <v>12000</v>
      </c>
      <c r="Y92" s="125">
        <v>9000</v>
      </c>
      <c r="Z92" s="125">
        <v>18000</v>
      </c>
      <c r="AA92" s="125">
        <v>15000</v>
      </c>
      <c r="AB92" s="125">
        <v>12000</v>
      </c>
      <c r="AC92" s="125">
        <v>9000</v>
      </c>
    </row>
    <row r="93" spans="1:29" s="123" customFormat="1" x14ac:dyDescent="0.2">
      <c r="A93" s="120" t="s">
        <v>203</v>
      </c>
      <c r="B93" s="145" t="s">
        <v>170</v>
      </c>
      <c r="C93" s="121" t="s">
        <v>258</v>
      </c>
      <c r="D93" s="122" t="str">
        <f t="shared" si="4"/>
        <v>UKAffiliatesReviews</v>
      </c>
      <c r="E93" s="122"/>
      <c r="F93" s="124">
        <v>4.7</v>
      </c>
      <c r="G93" s="124">
        <v>4.9000000000000004</v>
      </c>
      <c r="H93" s="124">
        <v>4.7</v>
      </c>
      <c r="I93" s="124">
        <v>4.9000000000000004</v>
      </c>
      <c r="J93" s="124">
        <v>4.7</v>
      </c>
      <c r="K93" s="124">
        <v>4.9000000000000004</v>
      </c>
      <c r="L93" s="124">
        <v>4.7</v>
      </c>
      <c r="M93" s="124">
        <v>4.9000000000000004</v>
      </c>
      <c r="N93" s="124">
        <v>4.7</v>
      </c>
      <c r="O93" s="124">
        <v>4.9000000000000004</v>
      </c>
      <c r="P93" s="124">
        <v>4.7</v>
      </c>
      <c r="Q93" s="124">
        <v>4.9000000000000004</v>
      </c>
      <c r="R93" s="124">
        <v>4.7</v>
      </c>
      <c r="S93" s="124">
        <v>4.9000000000000004</v>
      </c>
      <c r="T93" s="124">
        <v>4.7</v>
      </c>
      <c r="U93" s="124">
        <v>4.9000000000000004</v>
      </c>
      <c r="V93" s="124">
        <v>4.7</v>
      </c>
      <c r="W93" s="124">
        <v>4.9000000000000004</v>
      </c>
      <c r="X93" s="124">
        <v>4.7</v>
      </c>
      <c r="Y93" s="124">
        <v>4.9000000000000004</v>
      </c>
      <c r="Z93" s="124">
        <v>4.7</v>
      </c>
      <c r="AA93" s="124">
        <v>4.9000000000000004</v>
      </c>
      <c r="AB93" s="124">
        <v>4.7</v>
      </c>
      <c r="AC93" s="124">
        <v>4.9000000000000004</v>
      </c>
    </row>
    <row r="94" spans="1:29" s="123" customFormat="1" x14ac:dyDescent="0.2">
      <c r="A94" s="120" t="s">
        <v>203</v>
      </c>
      <c r="B94" s="145" t="s">
        <v>170</v>
      </c>
      <c r="C94" s="121" t="s">
        <v>259</v>
      </c>
      <c r="D94" s="122" t="str">
        <f t="shared" si="4"/>
        <v>UKAffiliatesSpend</v>
      </c>
      <c r="E94" s="122"/>
      <c r="F94" s="124">
        <v>2935</v>
      </c>
      <c r="G94" s="124">
        <v>2899</v>
      </c>
      <c r="H94" s="124">
        <v>2874</v>
      </c>
      <c r="I94" s="124">
        <v>2067</v>
      </c>
      <c r="J94" s="124">
        <v>2707</v>
      </c>
      <c r="K94" s="124">
        <v>2117</v>
      </c>
      <c r="L94" s="124">
        <v>2978</v>
      </c>
      <c r="M94" s="124">
        <v>2898</v>
      </c>
      <c r="N94" s="124">
        <v>2498</v>
      </c>
      <c r="O94" s="124">
        <v>2184</v>
      </c>
      <c r="P94" s="124">
        <v>2439</v>
      </c>
      <c r="Q94" s="124">
        <v>2404</v>
      </c>
      <c r="R94" s="124">
        <v>2100</v>
      </c>
      <c r="S94" s="124">
        <v>2384</v>
      </c>
      <c r="T94" s="124">
        <v>2974</v>
      </c>
      <c r="U94" s="124">
        <v>2790</v>
      </c>
      <c r="V94" s="124">
        <v>2299</v>
      </c>
      <c r="W94" s="124">
        <v>2184</v>
      </c>
      <c r="X94" s="124">
        <v>2682</v>
      </c>
      <c r="Y94" s="124">
        <v>2782</v>
      </c>
      <c r="Z94" s="124">
        <v>2276</v>
      </c>
      <c r="AA94" s="124">
        <v>2332</v>
      </c>
      <c r="AB94" s="124">
        <v>2662</v>
      </c>
      <c r="AC94" s="124">
        <v>2613</v>
      </c>
    </row>
    <row r="95" spans="1:29" s="123" customFormat="1" x14ac:dyDescent="0.2">
      <c r="A95" s="120" t="s">
        <v>203</v>
      </c>
      <c r="B95" s="145" t="s">
        <v>170</v>
      </c>
      <c r="C95" s="121" t="s">
        <v>239</v>
      </c>
      <c r="D95" s="122" t="str">
        <f t="shared" si="4"/>
        <v>UKAffiliatesCPA</v>
      </c>
      <c r="E95" s="122"/>
      <c r="F95" s="124">
        <v>3</v>
      </c>
      <c r="G95" s="124">
        <v>3</v>
      </c>
      <c r="H95" s="124">
        <v>1</v>
      </c>
      <c r="I95" s="124">
        <v>4</v>
      </c>
      <c r="J95" s="124">
        <v>3</v>
      </c>
      <c r="K95" s="124">
        <v>2</v>
      </c>
      <c r="L95" s="124">
        <v>4</v>
      </c>
      <c r="M95" s="124">
        <v>1</v>
      </c>
      <c r="N95" s="124">
        <v>4</v>
      </c>
      <c r="O95" s="124">
        <v>4</v>
      </c>
      <c r="P95" s="124">
        <v>2</v>
      </c>
      <c r="Q95" s="124">
        <v>2</v>
      </c>
      <c r="R95" s="124">
        <v>3</v>
      </c>
      <c r="S95" s="124">
        <v>3</v>
      </c>
      <c r="T95" s="124">
        <v>4</v>
      </c>
      <c r="U95" s="124">
        <v>4</v>
      </c>
      <c r="V95" s="124">
        <v>3</v>
      </c>
      <c r="W95" s="124">
        <v>3</v>
      </c>
      <c r="X95" s="124">
        <v>4</v>
      </c>
      <c r="Y95" s="124">
        <v>1</v>
      </c>
      <c r="Z95" s="124">
        <v>4</v>
      </c>
      <c r="AA95" s="124">
        <v>2</v>
      </c>
      <c r="AB95" s="124">
        <v>2</v>
      </c>
      <c r="AC95" s="124">
        <v>3</v>
      </c>
    </row>
    <row r="97" spans="1:29" x14ac:dyDescent="0.2">
      <c r="A97" s="72" t="s">
        <v>203</v>
      </c>
      <c r="B97" s="145" t="s">
        <v>171</v>
      </c>
      <c r="C97" s="73" t="s">
        <v>11</v>
      </c>
      <c r="D97" s="74" t="str">
        <f t="shared" ref="D97:D117" si="5">A97&amp;B97&amp;C97</f>
        <v>UKBrandingSessions</v>
      </c>
      <c r="E97" s="74"/>
      <c r="F97">
        <v>2079</v>
      </c>
      <c r="G97">
        <v>2246.4500000000003</v>
      </c>
      <c r="H97">
        <v>1506.25</v>
      </c>
      <c r="I97">
        <v>2051.35</v>
      </c>
      <c r="J97">
        <v>2219.3000000000002</v>
      </c>
      <c r="K97">
        <v>1746.2</v>
      </c>
      <c r="L97">
        <v>1961.0500000000002</v>
      </c>
      <c r="M97">
        <v>1933</v>
      </c>
      <c r="N97">
        <v>2155.7000000000003</v>
      </c>
      <c r="O97">
        <v>1544.65</v>
      </c>
      <c r="P97">
        <v>1721.3500000000001</v>
      </c>
      <c r="Q97">
        <v>2074.2000000000003</v>
      </c>
      <c r="R97">
        <v>2056.35</v>
      </c>
      <c r="S97">
        <v>1682.6000000000001</v>
      </c>
      <c r="T97">
        <v>2081.7000000000003</v>
      </c>
      <c r="U97">
        <v>2166.35</v>
      </c>
      <c r="V97">
        <v>1780.0500000000002</v>
      </c>
      <c r="W97">
        <v>2152</v>
      </c>
      <c r="X97">
        <v>1586.6000000000001</v>
      </c>
      <c r="Y97">
        <v>1622.95</v>
      </c>
      <c r="Z97">
        <v>2051.7000000000003</v>
      </c>
      <c r="AA97">
        <v>1632.2</v>
      </c>
      <c r="AB97">
        <v>1599.7</v>
      </c>
      <c r="AC97">
        <v>2163.1</v>
      </c>
    </row>
    <row r="98" spans="1:29" x14ac:dyDescent="0.2">
      <c r="A98" s="72" t="s">
        <v>203</v>
      </c>
      <c r="B98" s="145" t="s">
        <v>171</v>
      </c>
      <c r="C98" s="73" t="s">
        <v>209</v>
      </c>
      <c r="D98" s="74" t="str">
        <f t="shared" si="5"/>
        <v>UKBrandingCategoryView</v>
      </c>
      <c r="E98" s="74"/>
      <c r="F98">
        <v>1042.3500000000001</v>
      </c>
      <c r="G98">
        <v>1047.5</v>
      </c>
      <c r="H98">
        <v>1030.05</v>
      </c>
      <c r="I98">
        <v>1030</v>
      </c>
      <c r="J98">
        <v>956.1</v>
      </c>
      <c r="K98">
        <v>943.15000000000009</v>
      </c>
      <c r="L98">
        <v>924.95</v>
      </c>
      <c r="M98">
        <v>1003.2</v>
      </c>
      <c r="N98">
        <v>1190.8500000000001</v>
      </c>
      <c r="O98">
        <v>1045</v>
      </c>
      <c r="P98">
        <v>930.80000000000007</v>
      </c>
      <c r="Q98">
        <v>905.15000000000009</v>
      </c>
      <c r="R98">
        <v>1107.45</v>
      </c>
      <c r="S98">
        <v>958.40000000000009</v>
      </c>
      <c r="T98">
        <v>1167.55</v>
      </c>
      <c r="U98">
        <v>1020.1500000000001</v>
      </c>
      <c r="V98">
        <v>966.7</v>
      </c>
      <c r="W98">
        <v>1116.7</v>
      </c>
      <c r="X98">
        <v>1051.45</v>
      </c>
      <c r="Y98">
        <v>1020.3000000000001</v>
      </c>
      <c r="Z98">
        <v>949.25</v>
      </c>
      <c r="AA98">
        <v>985</v>
      </c>
      <c r="AB98">
        <v>1156.1000000000001</v>
      </c>
      <c r="AC98">
        <v>1242.1500000000001</v>
      </c>
    </row>
    <row r="99" spans="1:29" x14ac:dyDescent="0.2">
      <c r="A99" s="72" t="s">
        <v>203</v>
      </c>
      <c r="B99" s="145" t="s">
        <v>171</v>
      </c>
      <c r="C99" s="73" t="s">
        <v>210</v>
      </c>
      <c r="D99" s="74" t="str">
        <f t="shared" si="5"/>
        <v>UKBrandingProductView</v>
      </c>
      <c r="E99" s="74"/>
      <c r="F99">
        <v>756.5</v>
      </c>
      <c r="G99">
        <v>744.55000000000007</v>
      </c>
      <c r="H99">
        <v>653.85</v>
      </c>
      <c r="I99">
        <v>808.85</v>
      </c>
      <c r="J99">
        <v>690.35</v>
      </c>
      <c r="K99">
        <v>736.40000000000009</v>
      </c>
      <c r="L99">
        <v>828.80000000000007</v>
      </c>
      <c r="M99">
        <v>720.35</v>
      </c>
      <c r="N99">
        <v>827.85</v>
      </c>
      <c r="O99">
        <v>741.95</v>
      </c>
      <c r="P99">
        <v>712.55000000000007</v>
      </c>
      <c r="Q99">
        <v>650.95000000000005</v>
      </c>
      <c r="R99">
        <v>792.95</v>
      </c>
      <c r="S99">
        <v>666.40000000000009</v>
      </c>
      <c r="T99">
        <v>814.65000000000009</v>
      </c>
      <c r="U99">
        <v>720.90000000000009</v>
      </c>
      <c r="V99">
        <v>685.1</v>
      </c>
      <c r="W99">
        <v>767.15000000000009</v>
      </c>
      <c r="X99">
        <v>725.5</v>
      </c>
      <c r="Y99">
        <v>707.95</v>
      </c>
      <c r="Z99">
        <v>797.25</v>
      </c>
      <c r="AA99">
        <v>712.90000000000009</v>
      </c>
      <c r="AB99">
        <v>694.45</v>
      </c>
      <c r="AC99">
        <v>777.30000000000007</v>
      </c>
    </row>
    <row r="100" spans="1:29" x14ac:dyDescent="0.2">
      <c r="A100" s="72" t="s">
        <v>203</v>
      </c>
      <c r="B100" s="145" t="s">
        <v>171</v>
      </c>
      <c r="C100" s="73" t="s">
        <v>211</v>
      </c>
      <c r="D100" s="74" t="str">
        <f t="shared" si="5"/>
        <v>UKBrandingAddToCart</v>
      </c>
      <c r="E100" s="74"/>
      <c r="F100">
        <v>396.1</v>
      </c>
      <c r="G100">
        <v>393.5</v>
      </c>
      <c r="H100">
        <v>347.85</v>
      </c>
      <c r="I100">
        <v>409.65000000000003</v>
      </c>
      <c r="J100">
        <v>389.40000000000003</v>
      </c>
      <c r="K100">
        <v>341.65000000000003</v>
      </c>
      <c r="L100">
        <v>399.8</v>
      </c>
      <c r="M100">
        <v>353.75</v>
      </c>
      <c r="N100">
        <v>384.15000000000003</v>
      </c>
      <c r="O100">
        <v>304.95</v>
      </c>
      <c r="P100">
        <v>408.65000000000003</v>
      </c>
      <c r="Q100">
        <v>368.40000000000003</v>
      </c>
      <c r="R100">
        <v>393.25</v>
      </c>
      <c r="S100">
        <v>365</v>
      </c>
      <c r="T100">
        <v>308.40000000000003</v>
      </c>
      <c r="U100">
        <v>351.70000000000005</v>
      </c>
      <c r="V100">
        <v>363.25</v>
      </c>
      <c r="W100">
        <v>330.95000000000005</v>
      </c>
      <c r="X100">
        <v>323.8</v>
      </c>
      <c r="Y100">
        <v>325.20000000000005</v>
      </c>
      <c r="Z100">
        <v>341.70000000000005</v>
      </c>
      <c r="AA100">
        <v>376.1</v>
      </c>
      <c r="AB100">
        <v>328.55</v>
      </c>
      <c r="AC100">
        <v>316.85000000000002</v>
      </c>
    </row>
    <row r="101" spans="1:29" x14ac:dyDescent="0.2">
      <c r="A101" s="72" t="s">
        <v>203</v>
      </c>
      <c r="B101" s="145" t="s">
        <v>171</v>
      </c>
      <c r="C101" s="73" t="s">
        <v>12</v>
      </c>
      <c r="D101" s="74" t="str">
        <f t="shared" si="5"/>
        <v>UKBrandingCheckout</v>
      </c>
      <c r="E101" s="74"/>
      <c r="F101">
        <v>320.40000000000003</v>
      </c>
      <c r="G101">
        <v>304.55</v>
      </c>
      <c r="H101">
        <v>302.60000000000002</v>
      </c>
      <c r="I101">
        <v>302</v>
      </c>
      <c r="J101">
        <v>314.15000000000003</v>
      </c>
      <c r="K101">
        <v>319.95000000000005</v>
      </c>
      <c r="L101">
        <v>303.35000000000002</v>
      </c>
      <c r="M101">
        <v>322.5</v>
      </c>
      <c r="N101">
        <v>311.10000000000002</v>
      </c>
      <c r="O101">
        <v>318.75</v>
      </c>
      <c r="P101">
        <v>304.45</v>
      </c>
      <c r="Q101">
        <v>314.20000000000005</v>
      </c>
      <c r="R101">
        <v>318.40000000000003</v>
      </c>
      <c r="S101">
        <v>314.90000000000003</v>
      </c>
      <c r="T101">
        <v>324.85000000000002</v>
      </c>
      <c r="U101">
        <v>311.8</v>
      </c>
      <c r="V101">
        <v>301.15000000000003</v>
      </c>
      <c r="W101">
        <v>300.40000000000003</v>
      </c>
      <c r="X101">
        <v>307.85000000000002</v>
      </c>
      <c r="Y101">
        <v>311.45000000000005</v>
      </c>
      <c r="Z101">
        <v>324.35000000000002</v>
      </c>
      <c r="AA101">
        <v>303</v>
      </c>
      <c r="AB101">
        <v>310.10000000000002</v>
      </c>
      <c r="AC101">
        <v>319.60000000000002</v>
      </c>
    </row>
    <row r="102" spans="1:29" x14ac:dyDescent="0.2">
      <c r="A102" s="72" t="s">
        <v>203</v>
      </c>
      <c r="B102" s="145" t="s">
        <v>171</v>
      </c>
      <c r="C102" s="73" t="s">
        <v>13</v>
      </c>
      <c r="D102" s="74" t="str">
        <f t="shared" si="5"/>
        <v>UKBrandingOrder</v>
      </c>
      <c r="E102" s="74"/>
      <c r="F102">
        <v>273.90000000000003</v>
      </c>
      <c r="G102">
        <v>265.25</v>
      </c>
      <c r="H102">
        <v>267.3</v>
      </c>
      <c r="I102">
        <v>243.9</v>
      </c>
      <c r="J102">
        <v>266.90000000000003</v>
      </c>
      <c r="K102">
        <v>249.35000000000002</v>
      </c>
      <c r="L102">
        <v>259.10000000000002</v>
      </c>
      <c r="M102">
        <v>250.25</v>
      </c>
      <c r="N102">
        <v>264.40000000000003</v>
      </c>
      <c r="O102">
        <v>239.10000000000002</v>
      </c>
      <c r="P102">
        <v>256.40000000000003</v>
      </c>
      <c r="Q102">
        <v>241.65</v>
      </c>
      <c r="R102">
        <v>262.85000000000002</v>
      </c>
      <c r="S102">
        <v>244.75</v>
      </c>
      <c r="T102">
        <v>237.65</v>
      </c>
      <c r="U102">
        <v>229.15</v>
      </c>
      <c r="V102">
        <v>225.20000000000002</v>
      </c>
      <c r="W102">
        <v>268.3</v>
      </c>
      <c r="X102">
        <v>259.65000000000003</v>
      </c>
      <c r="Y102">
        <v>250.05</v>
      </c>
      <c r="Z102">
        <v>254.15</v>
      </c>
      <c r="AA102">
        <v>234.20000000000002</v>
      </c>
      <c r="AB102">
        <v>228.85000000000002</v>
      </c>
      <c r="AC102">
        <v>274.5</v>
      </c>
    </row>
    <row r="103" spans="1:29" x14ac:dyDescent="0.2">
      <c r="A103" s="72" t="s">
        <v>203</v>
      </c>
      <c r="B103" s="145" t="s">
        <v>171</v>
      </c>
      <c r="C103" s="73" t="s">
        <v>205</v>
      </c>
      <c r="D103" s="74" t="str">
        <f t="shared" si="5"/>
        <v>UKBrandingSubscriptions</v>
      </c>
      <c r="E103" s="74"/>
      <c r="F103">
        <v>188</v>
      </c>
      <c r="G103">
        <v>165</v>
      </c>
      <c r="H103">
        <v>171</v>
      </c>
      <c r="I103">
        <v>112</v>
      </c>
      <c r="J103">
        <v>157</v>
      </c>
      <c r="K103">
        <v>156</v>
      </c>
      <c r="L103">
        <v>110</v>
      </c>
      <c r="M103">
        <v>127</v>
      </c>
      <c r="N103">
        <v>143</v>
      </c>
      <c r="O103">
        <v>156</v>
      </c>
      <c r="P103">
        <v>119</v>
      </c>
      <c r="Q103">
        <v>117</v>
      </c>
      <c r="R103">
        <v>111</v>
      </c>
      <c r="S103">
        <v>177</v>
      </c>
      <c r="T103">
        <v>183</v>
      </c>
      <c r="U103">
        <v>193</v>
      </c>
      <c r="V103">
        <v>119</v>
      </c>
      <c r="W103">
        <v>185</v>
      </c>
      <c r="X103">
        <v>111</v>
      </c>
      <c r="Y103">
        <v>158</v>
      </c>
      <c r="Z103">
        <v>141</v>
      </c>
      <c r="AA103">
        <v>152</v>
      </c>
      <c r="AB103">
        <v>175</v>
      </c>
      <c r="AC103">
        <v>133</v>
      </c>
    </row>
    <row r="104" spans="1:29" x14ac:dyDescent="0.2">
      <c r="A104" s="72" t="s">
        <v>203</v>
      </c>
      <c r="B104" s="145" t="s">
        <v>171</v>
      </c>
      <c r="C104" s="73" t="s">
        <v>206</v>
      </c>
      <c r="D104" s="74" t="str">
        <f t="shared" si="5"/>
        <v>UKBrandingPages/Session</v>
      </c>
      <c r="E104" s="74"/>
      <c r="F104" s="75">
        <v>4</v>
      </c>
      <c r="G104" s="75">
        <v>4</v>
      </c>
      <c r="H104" s="75">
        <v>3</v>
      </c>
      <c r="I104" s="75">
        <v>3</v>
      </c>
      <c r="J104" s="75">
        <v>3</v>
      </c>
      <c r="K104" s="75">
        <v>4</v>
      </c>
      <c r="L104" s="75">
        <v>3</v>
      </c>
      <c r="M104" s="75">
        <v>3</v>
      </c>
      <c r="N104" s="75">
        <v>3</v>
      </c>
      <c r="O104" s="75">
        <v>4</v>
      </c>
      <c r="P104" s="75">
        <v>4</v>
      </c>
      <c r="Q104" s="75">
        <v>4</v>
      </c>
      <c r="R104" s="75">
        <v>4</v>
      </c>
      <c r="S104" s="75">
        <v>3</v>
      </c>
      <c r="T104" s="75">
        <v>3</v>
      </c>
      <c r="U104" s="75">
        <v>4</v>
      </c>
      <c r="V104" s="75">
        <v>4</v>
      </c>
      <c r="W104" s="75">
        <v>4</v>
      </c>
      <c r="X104" s="75">
        <v>3</v>
      </c>
      <c r="Y104" s="75">
        <v>3</v>
      </c>
      <c r="Z104" s="75">
        <v>4</v>
      </c>
      <c r="AA104" s="75">
        <v>3</v>
      </c>
      <c r="AB104" s="75">
        <v>4</v>
      </c>
      <c r="AC104" s="75">
        <v>4</v>
      </c>
    </row>
    <row r="105" spans="1:29" x14ac:dyDescent="0.2">
      <c r="A105" s="72" t="s">
        <v>203</v>
      </c>
      <c r="B105" s="145" t="s">
        <v>171</v>
      </c>
      <c r="C105" s="73" t="s">
        <v>207</v>
      </c>
      <c r="D105" s="74" t="str">
        <f t="shared" si="5"/>
        <v>UKBrandingEngRate</v>
      </c>
      <c r="E105" s="74"/>
      <c r="F105" s="60">
        <v>0.73</v>
      </c>
      <c r="G105" s="60">
        <v>0.73</v>
      </c>
      <c r="H105" s="60">
        <v>0.64</v>
      </c>
      <c r="I105" s="60">
        <v>0.63</v>
      </c>
      <c r="J105" s="60">
        <v>0.75</v>
      </c>
      <c r="K105" s="60">
        <v>0.65</v>
      </c>
      <c r="L105" s="60">
        <v>0.7</v>
      </c>
      <c r="M105" s="60">
        <v>0.73</v>
      </c>
      <c r="N105" s="60">
        <v>0.73</v>
      </c>
      <c r="O105" s="60">
        <v>0.64</v>
      </c>
      <c r="P105" s="60">
        <v>0.63</v>
      </c>
      <c r="Q105" s="60">
        <v>0.75</v>
      </c>
      <c r="R105" s="60">
        <v>0.65</v>
      </c>
      <c r="S105" s="60">
        <v>0.7</v>
      </c>
      <c r="T105" s="60">
        <v>0.73</v>
      </c>
      <c r="U105" s="60">
        <v>0.73</v>
      </c>
      <c r="V105" s="60">
        <v>0.64</v>
      </c>
      <c r="W105" s="60">
        <v>0.63</v>
      </c>
      <c r="X105" s="60">
        <v>0.75</v>
      </c>
      <c r="Y105" s="60">
        <v>0.65</v>
      </c>
      <c r="Z105" s="60">
        <v>0.7</v>
      </c>
      <c r="AA105" s="60">
        <v>0.73</v>
      </c>
      <c r="AB105" s="60">
        <v>0.73</v>
      </c>
      <c r="AC105" s="60">
        <v>0.64</v>
      </c>
    </row>
    <row r="106" spans="1:29" x14ac:dyDescent="0.2">
      <c r="A106" s="72" t="s">
        <v>203</v>
      </c>
      <c r="B106" s="145" t="s">
        <v>171</v>
      </c>
      <c r="C106" s="73" t="s">
        <v>208</v>
      </c>
      <c r="D106" s="74" t="str">
        <f t="shared" si="5"/>
        <v>UKBrandingLikes</v>
      </c>
      <c r="E106" s="74"/>
      <c r="F106">
        <v>158</v>
      </c>
      <c r="G106">
        <v>156</v>
      </c>
      <c r="H106">
        <v>198</v>
      </c>
      <c r="I106">
        <v>182</v>
      </c>
      <c r="J106">
        <v>189</v>
      </c>
      <c r="K106">
        <v>174</v>
      </c>
      <c r="L106">
        <v>189</v>
      </c>
      <c r="M106">
        <v>199</v>
      </c>
      <c r="N106">
        <v>167</v>
      </c>
      <c r="O106">
        <v>195</v>
      </c>
      <c r="P106">
        <v>177</v>
      </c>
      <c r="Q106">
        <v>167</v>
      </c>
      <c r="R106">
        <v>180</v>
      </c>
      <c r="S106">
        <v>152</v>
      </c>
      <c r="T106">
        <v>157</v>
      </c>
      <c r="U106">
        <v>169</v>
      </c>
      <c r="V106">
        <v>165</v>
      </c>
      <c r="W106">
        <v>165</v>
      </c>
      <c r="X106">
        <v>170</v>
      </c>
      <c r="Y106">
        <v>163</v>
      </c>
      <c r="Z106">
        <v>200</v>
      </c>
      <c r="AA106">
        <v>197</v>
      </c>
      <c r="AB106">
        <v>174</v>
      </c>
      <c r="AC106">
        <v>169</v>
      </c>
    </row>
    <row r="107" spans="1:29" x14ac:dyDescent="0.2">
      <c r="A107" s="72" t="s">
        <v>203</v>
      </c>
      <c r="B107" s="145" t="s">
        <v>171</v>
      </c>
      <c r="C107" s="73" t="s">
        <v>212</v>
      </c>
      <c r="D107" s="74" t="str">
        <f t="shared" si="5"/>
        <v>UKBrandingSales</v>
      </c>
      <c r="E107" s="74"/>
      <c r="F107">
        <v>11714.1</v>
      </c>
      <c r="G107">
        <v>10114.199999999999</v>
      </c>
      <c r="H107">
        <v>8633.25</v>
      </c>
      <c r="I107">
        <v>12424.65</v>
      </c>
      <c r="J107">
        <v>12211.949999999999</v>
      </c>
      <c r="K107">
        <v>9002.6999999999989</v>
      </c>
      <c r="L107">
        <v>11587.65</v>
      </c>
      <c r="M107">
        <v>10875.6</v>
      </c>
      <c r="N107">
        <v>9637.7999999999993</v>
      </c>
      <c r="O107">
        <v>11702.1</v>
      </c>
      <c r="P107">
        <v>9405.6</v>
      </c>
      <c r="Q107">
        <v>11364.6</v>
      </c>
      <c r="R107">
        <v>9055.1999999999989</v>
      </c>
      <c r="S107">
        <v>11453.4</v>
      </c>
      <c r="T107">
        <v>10435.35</v>
      </c>
      <c r="U107">
        <v>8256.2999999999993</v>
      </c>
      <c r="V107">
        <v>11849.25</v>
      </c>
      <c r="W107">
        <v>8807.1</v>
      </c>
      <c r="X107">
        <v>8935.35</v>
      </c>
      <c r="Y107">
        <v>10334.85</v>
      </c>
      <c r="Z107">
        <v>9982.5</v>
      </c>
      <c r="AA107">
        <v>9556.7999999999993</v>
      </c>
      <c r="AB107">
        <v>9003</v>
      </c>
      <c r="AC107">
        <v>8639.6999999999989</v>
      </c>
    </row>
    <row r="108" spans="1:29" x14ac:dyDescent="0.2">
      <c r="A108" s="72" t="s">
        <v>203</v>
      </c>
      <c r="B108" s="145" t="s">
        <v>171</v>
      </c>
      <c r="C108" s="73" t="s">
        <v>251</v>
      </c>
      <c r="D108" s="74" t="str">
        <f t="shared" si="5"/>
        <v>UKBrandingUsers</v>
      </c>
      <c r="E108" s="74"/>
      <c r="F108">
        <v>24358</v>
      </c>
      <c r="G108">
        <v>24053</v>
      </c>
      <c r="H108">
        <v>24781</v>
      </c>
      <c r="I108">
        <v>25745</v>
      </c>
      <c r="J108">
        <v>23296</v>
      </c>
      <c r="K108">
        <v>24174</v>
      </c>
      <c r="L108">
        <v>24914</v>
      </c>
      <c r="M108">
        <v>23899</v>
      </c>
      <c r="N108">
        <v>25307</v>
      </c>
      <c r="O108">
        <v>24240</v>
      </c>
      <c r="P108">
        <v>22988</v>
      </c>
      <c r="Q108">
        <v>24404</v>
      </c>
      <c r="R108">
        <v>26106</v>
      </c>
      <c r="S108">
        <v>25462</v>
      </c>
      <c r="T108">
        <v>25136</v>
      </c>
      <c r="U108">
        <v>24316</v>
      </c>
      <c r="V108">
        <v>24965</v>
      </c>
      <c r="W108">
        <v>23951</v>
      </c>
      <c r="X108">
        <v>26958</v>
      </c>
      <c r="Y108">
        <v>22665</v>
      </c>
      <c r="Z108">
        <v>23056</v>
      </c>
      <c r="AA108">
        <v>23078</v>
      </c>
      <c r="AB108">
        <v>23634</v>
      </c>
      <c r="AC108">
        <v>25562</v>
      </c>
    </row>
    <row r="109" spans="1:29" s="123" customFormat="1" x14ac:dyDescent="0.2">
      <c r="A109" s="120" t="s">
        <v>203</v>
      </c>
      <c r="B109" s="145" t="s">
        <v>171</v>
      </c>
      <c r="C109" s="121" t="s">
        <v>252</v>
      </c>
      <c r="D109" s="122" t="str">
        <f t="shared" si="5"/>
        <v>UKBrandingNewUsers</v>
      </c>
      <c r="E109" s="122"/>
      <c r="F109" s="123">
        <v>0.67</v>
      </c>
      <c r="G109" s="123">
        <v>0.67</v>
      </c>
      <c r="H109" s="123">
        <v>0.67</v>
      </c>
      <c r="I109" s="123">
        <v>0.67</v>
      </c>
      <c r="J109" s="123">
        <v>0.67</v>
      </c>
      <c r="K109" s="123">
        <v>0.67</v>
      </c>
      <c r="L109" s="123">
        <v>0.67</v>
      </c>
      <c r="M109" s="123">
        <v>0.67</v>
      </c>
      <c r="N109" s="123">
        <v>0.67</v>
      </c>
      <c r="O109" s="123">
        <v>0.67</v>
      </c>
      <c r="P109" s="123">
        <v>0.67</v>
      </c>
      <c r="Q109" s="123">
        <v>0.67</v>
      </c>
      <c r="R109" s="123">
        <v>0.67</v>
      </c>
      <c r="S109" s="123">
        <v>0.67</v>
      </c>
      <c r="T109" s="123">
        <v>0.67</v>
      </c>
      <c r="U109" s="123">
        <v>0.67</v>
      </c>
      <c r="V109" s="123">
        <v>0.67</v>
      </c>
      <c r="W109" s="123">
        <v>0.67</v>
      </c>
      <c r="X109" s="123">
        <v>0.67</v>
      </c>
      <c r="Y109" s="123">
        <v>0.67</v>
      </c>
      <c r="Z109" s="123">
        <v>0.67</v>
      </c>
      <c r="AA109" s="123">
        <v>0.67</v>
      </c>
      <c r="AB109" s="123">
        <v>0.67</v>
      </c>
      <c r="AC109" s="123">
        <v>0.67</v>
      </c>
    </row>
    <row r="110" spans="1:29" s="123" customFormat="1" x14ac:dyDescent="0.2">
      <c r="A110" s="120" t="s">
        <v>203</v>
      </c>
      <c r="B110" s="145" t="s">
        <v>171</v>
      </c>
      <c r="C110" s="121" t="s">
        <v>253</v>
      </c>
      <c r="D110" s="122" t="str">
        <f t="shared" si="5"/>
        <v>UKBrandingFacebookFollowers</v>
      </c>
      <c r="E110" s="122"/>
      <c r="F110" s="125">
        <v>28000</v>
      </c>
      <c r="G110" s="125">
        <v>27000</v>
      </c>
      <c r="H110" s="125">
        <v>26000</v>
      </c>
      <c r="I110" s="125">
        <v>25000</v>
      </c>
      <c r="J110" s="125">
        <v>28000</v>
      </c>
      <c r="K110" s="125">
        <v>27000</v>
      </c>
      <c r="L110" s="125">
        <v>26000</v>
      </c>
      <c r="M110" s="125">
        <v>25000</v>
      </c>
      <c r="N110" s="125">
        <v>28000</v>
      </c>
      <c r="O110" s="125">
        <v>27000</v>
      </c>
      <c r="P110" s="125">
        <v>26000</v>
      </c>
      <c r="Q110" s="125">
        <v>25000</v>
      </c>
      <c r="R110" s="125">
        <v>28000</v>
      </c>
      <c r="S110" s="125">
        <v>27000</v>
      </c>
      <c r="T110" s="125">
        <v>26000</v>
      </c>
      <c r="U110" s="125">
        <v>25000</v>
      </c>
      <c r="V110" s="125">
        <v>28000</v>
      </c>
      <c r="W110" s="125">
        <v>27000</v>
      </c>
      <c r="X110" s="125">
        <v>26000</v>
      </c>
      <c r="Y110" s="125">
        <v>25000</v>
      </c>
      <c r="Z110" s="125">
        <v>28000</v>
      </c>
      <c r="AA110" s="125">
        <v>27000</v>
      </c>
      <c r="AB110" s="125">
        <v>26000</v>
      </c>
      <c r="AC110" s="125">
        <v>25000</v>
      </c>
    </row>
    <row r="111" spans="1:29" s="123" customFormat="1" x14ac:dyDescent="0.2">
      <c r="A111" s="120" t="s">
        <v>203</v>
      </c>
      <c r="B111" s="145" t="s">
        <v>171</v>
      </c>
      <c r="C111" s="121" t="s">
        <v>254</v>
      </c>
      <c r="D111" s="122" t="str">
        <f t="shared" si="5"/>
        <v>UKBrandingYoutubeSubscribers</v>
      </c>
      <c r="E111" s="122"/>
      <c r="F111" s="125">
        <v>56000</v>
      </c>
      <c r="G111" s="125">
        <v>50000</v>
      </c>
      <c r="H111" s="125">
        <v>44000</v>
      </c>
      <c r="I111" s="125">
        <v>38000</v>
      </c>
      <c r="J111" s="125">
        <v>56000</v>
      </c>
      <c r="K111" s="125">
        <v>50000</v>
      </c>
      <c r="L111" s="125">
        <v>44000</v>
      </c>
      <c r="M111" s="125">
        <v>38000</v>
      </c>
      <c r="N111" s="125">
        <v>56000</v>
      </c>
      <c r="O111" s="125">
        <v>50000</v>
      </c>
      <c r="P111" s="125">
        <v>44000</v>
      </c>
      <c r="Q111" s="125">
        <v>38000</v>
      </c>
      <c r="R111" s="125">
        <v>56000</v>
      </c>
      <c r="S111" s="125">
        <v>50000</v>
      </c>
      <c r="T111" s="125">
        <v>44000</v>
      </c>
      <c r="U111" s="125">
        <v>38000</v>
      </c>
      <c r="V111" s="125">
        <v>56000</v>
      </c>
      <c r="W111" s="125">
        <v>50000</v>
      </c>
      <c r="X111" s="125">
        <v>44000</v>
      </c>
      <c r="Y111" s="125">
        <v>38000</v>
      </c>
      <c r="Z111" s="125">
        <v>56000</v>
      </c>
      <c r="AA111" s="125">
        <v>50000</v>
      </c>
      <c r="AB111" s="125">
        <v>44000</v>
      </c>
      <c r="AC111" s="125">
        <v>38000</v>
      </c>
    </row>
    <row r="112" spans="1:29" s="123" customFormat="1" x14ac:dyDescent="0.2">
      <c r="A112" s="120" t="s">
        <v>203</v>
      </c>
      <c r="B112" s="145" t="s">
        <v>171</v>
      </c>
      <c r="C112" s="121" t="s">
        <v>255</v>
      </c>
      <c r="D112" s="122" t="str">
        <f t="shared" si="5"/>
        <v>UKBrandingTwitterFollowers</v>
      </c>
      <c r="E112" s="122"/>
      <c r="F112" s="125">
        <v>13000</v>
      </c>
      <c r="G112" s="125">
        <v>10000</v>
      </c>
      <c r="H112" s="125">
        <v>7000</v>
      </c>
      <c r="I112" s="125">
        <v>4000</v>
      </c>
      <c r="J112" s="125">
        <v>13000</v>
      </c>
      <c r="K112" s="125">
        <v>10000</v>
      </c>
      <c r="L112" s="125">
        <v>7000</v>
      </c>
      <c r="M112" s="125">
        <v>4000</v>
      </c>
      <c r="N112" s="125">
        <v>13000</v>
      </c>
      <c r="O112" s="125">
        <v>10000</v>
      </c>
      <c r="P112" s="125">
        <v>7000</v>
      </c>
      <c r="Q112" s="125">
        <v>4000</v>
      </c>
      <c r="R112" s="125">
        <v>13000</v>
      </c>
      <c r="S112" s="125">
        <v>10000</v>
      </c>
      <c r="T112" s="125">
        <v>7000</v>
      </c>
      <c r="U112" s="125">
        <v>4000</v>
      </c>
      <c r="V112" s="125">
        <v>13000</v>
      </c>
      <c r="W112" s="125">
        <v>10000</v>
      </c>
      <c r="X112" s="125">
        <v>7000</v>
      </c>
      <c r="Y112" s="125">
        <v>4000</v>
      </c>
      <c r="Z112" s="125">
        <v>13000</v>
      </c>
      <c r="AA112" s="125">
        <v>10000</v>
      </c>
      <c r="AB112" s="125">
        <v>7000</v>
      </c>
      <c r="AC112" s="125">
        <v>4000</v>
      </c>
    </row>
    <row r="113" spans="1:29" s="123" customFormat="1" x14ac:dyDescent="0.2">
      <c r="A113" s="120" t="s">
        <v>203</v>
      </c>
      <c r="B113" s="145" t="s">
        <v>171</v>
      </c>
      <c r="C113" s="121" t="s">
        <v>256</v>
      </c>
      <c r="D113" s="122" t="str">
        <f t="shared" si="5"/>
        <v>UKBrandingInstagramFollowers</v>
      </c>
      <c r="E113" s="122"/>
      <c r="F113" s="125">
        <v>8000</v>
      </c>
      <c r="G113" s="125">
        <v>9000</v>
      </c>
      <c r="H113" s="125">
        <v>10000</v>
      </c>
      <c r="I113" s="125">
        <v>11000</v>
      </c>
      <c r="J113" s="125">
        <v>8000</v>
      </c>
      <c r="K113" s="125">
        <v>9000</v>
      </c>
      <c r="L113" s="125">
        <v>10000</v>
      </c>
      <c r="M113" s="125">
        <v>11000</v>
      </c>
      <c r="N113" s="125">
        <v>8000</v>
      </c>
      <c r="O113" s="125">
        <v>9000</v>
      </c>
      <c r="P113" s="125">
        <v>10000</v>
      </c>
      <c r="Q113" s="125">
        <v>11000</v>
      </c>
      <c r="R113" s="125">
        <v>8000</v>
      </c>
      <c r="S113" s="125">
        <v>9000</v>
      </c>
      <c r="T113" s="125">
        <v>10000</v>
      </c>
      <c r="U113" s="125">
        <v>11000</v>
      </c>
      <c r="V113" s="125">
        <v>8000</v>
      </c>
      <c r="W113" s="125">
        <v>9000</v>
      </c>
      <c r="X113" s="125">
        <v>10000</v>
      </c>
      <c r="Y113" s="125">
        <v>11000</v>
      </c>
      <c r="Z113" s="125">
        <v>8000</v>
      </c>
      <c r="AA113" s="125">
        <v>9000</v>
      </c>
      <c r="AB113" s="125">
        <v>10000</v>
      </c>
      <c r="AC113" s="125">
        <v>11000</v>
      </c>
    </row>
    <row r="114" spans="1:29" s="123" customFormat="1" x14ac:dyDescent="0.2">
      <c r="A114" s="120" t="s">
        <v>203</v>
      </c>
      <c r="B114" s="145" t="s">
        <v>171</v>
      </c>
      <c r="C114" s="121" t="s">
        <v>257</v>
      </c>
      <c r="D114" s="122" t="str">
        <f t="shared" si="5"/>
        <v>UKBrandingSnapchatFollowers</v>
      </c>
      <c r="E114" s="122"/>
      <c r="F114" s="125">
        <v>18000</v>
      </c>
      <c r="G114" s="125">
        <v>15000</v>
      </c>
      <c r="H114" s="125">
        <v>12000</v>
      </c>
      <c r="I114" s="125">
        <v>9000</v>
      </c>
      <c r="J114" s="125">
        <v>18000</v>
      </c>
      <c r="K114" s="125">
        <v>15000</v>
      </c>
      <c r="L114" s="125">
        <v>12000</v>
      </c>
      <c r="M114" s="125">
        <v>9000</v>
      </c>
      <c r="N114" s="125">
        <v>18000</v>
      </c>
      <c r="O114" s="125">
        <v>15000</v>
      </c>
      <c r="P114" s="125">
        <v>12000</v>
      </c>
      <c r="Q114" s="125">
        <v>9000</v>
      </c>
      <c r="R114" s="125">
        <v>18000</v>
      </c>
      <c r="S114" s="125">
        <v>15000</v>
      </c>
      <c r="T114" s="125">
        <v>12000</v>
      </c>
      <c r="U114" s="125">
        <v>9000</v>
      </c>
      <c r="V114" s="125">
        <v>18000</v>
      </c>
      <c r="W114" s="125">
        <v>15000</v>
      </c>
      <c r="X114" s="125">
        <v>12000</v>
      </c>
      <c r="Y114" s="125">
        <v>9000</v>
      </c>
      <c r="Z114" s="125">
        <v>18000</v>
      </c>
      <c r="AA114" s="125">
        <v>15000</v>
      </c>
      <c r="AB114" s="125">
        <v>12000</v>
      </c>
      <c r="AC114" s="125">
        <v>9000</v>
      </c>
    </row>
    <row r="115" spans="1:29" s="123" customFormat="1" x14ac:dyDescent="0.2">
      <c r="A115" s="120" t="s">
        <v>203</v>
      </c>
      <c r="B115" s="145" t="s">
        <v>171</v>
      </c>
      <c r="C115" s="121" t="s">
        <v>258</v>
      </c>
      <c r="D115" s="122" t="str">
        <f t="shared" si="5"/>
        <v>UKBrandingReviews</v>
      </c>
      <c r="E115" s="122"/>
      <c r="F115" s="124">
        <v>4.7</v>
      </c>
      <c r="G115" s="124">
        <v>4.9000000000000004</v>
      </c>
      <c r="H115" s="124">
        <v>4.7</v>
      </c>
      <c r="I115" s="124">
        <v>4.9000000000000004</v>
      </c>
      <c r="J115" s="124">
        <v>4.7</v>
      </c>
      <c r="K115" s="124">
        <v>4.9000000000000004</v>
      </c>
      <c r="L115" s="124">
        <v>4.7</v>
      </c>
      <c r="M115" s="124">
        <v>4.9000000000000004</v>
      </c>
      <c r="N115" s="124">
        <v>4.7</v>
      </c>
      <c r="O115" s="124">
        <v>4.9000000000000004</v>
      </c>
      <c r="P115" s="124">
        <v>4.7</v>
      </c>
      <c r="Q115" s="124">
        <v>4.9000000000000004</v>
      </c>
      <c r="R115" s="124">
        <v>4.7</v>
      </c>
      <c r="S115" s="124">
        <v>4.9000000000000004</v>
      </c>
      <c r="T115" s="124">
        <v>4.7</v>
      </c>
      <c r="U115" s="124">
        <v>4.9000000000000004</v>
      </c>
      <c r="V115" s="124">
        <v>4.7</v>
      </c>
      <c r="W115" s="124">
        <v>4.9000000000000004</v>
      </c>
      <c r="X115" s="124">
        <v>4.7</v>
      </c>
      <c r="Y115" s="124">
        <v>4.9000000000000004</v>
      </c>
      <c r="Z115" s="124">
        <v>4.7</v>
      </c>
      <c r="AA115" s="124">
        <v>4.9000000000000004</v>
      </c>
      <c r="AB115" s="124">
        <v>4.7</v>
      </c>
      <c r="AC115" s="124">
        <v>4.9000000000000004</v>
      </c>
    </row>
    <row r="116" spans="1:29" s="123" customFormat="1" x14ac:dyDescent="0.2">
      <c r="A116" s="120" t="s">
        <v>203</v>
      </c>
      <c r="B116" s="145" t="s">
        <v>171</v>
      </c>
      <c r="C116" s="121" t="s">
        <v>259</v>
      </c>
      <c r="D116" s="122" t="str">
        <f t="shared" si="5"/>
        <v>UKBrandingSpend</v>
      </c>
      <c r="E116" s="122"/>
      <c r="F116" s="124">
        <v>2794</v>
      </c>
      <c r="G116" s="124">
        <v>2322</v>
      </c>
      <c r="H116" s="124">
        <v>2717</v>
      </c>
      <c r="I116" s="124">
        <v>2498</v>
      </c>
      <c r="J116" s="124">
        <v>2475</v>
      </c>
      <c r="K116" s="124">
        <v>2983</v>
      </c>
      <c r="L116" s="124">
        <v>2528</v>
      </c>
      <c r="M116" s="124">
        <v>2396</v>
      </c>
      <c r="N116" s="124">
        <v>2998</v>
      </c>
      <c r="O116" s="124">
        <v>2628</v>
      </c>
      <c r="P116" s="124">
        <v>2968</v>
      </c>
      <c r="Q116" s="124">
        <v>2222</v>
      </c>
      <c r="R116" s="124">
        <v>2784</v>
      </c>
      <c r="S116" s="124">
        <v>2638</v>
      </c>
      <c r="T116" s="124">
        <v>2088</v>
      </c>
      <c r="U116" s="124">
        <v>2124</v>
      </c>
      <c r="V116" s="124">
        <v>2901</v>
      </c>
      <c r="W116" s="124">
        <v>2043</v>
      </c>
      <c r="X116" s="124">
        <v>2780</v>
      </c>
      <c r="Y116" s="124">
        <v>2644</v>
      </c>
      <c r="Z116" s="124">
        <v>2836</v>
      </c>
      <c r="AA116" s="124">
        <v>2120</v>
      </c>
      <c r="AB116" s="124">
        <v>2264</v>
      </c>
      <c r="AC116" s="124">
        <v>2140</v>
      </c>
    </row>
    <row r="117" spans="1:29" s="123" customFormat="1" x14ac:dyDescent="0.2">
      <c r="A117" s="120" t="s">
        <v>203</v>
      </c>
      <c r="B117" s="145" t="s">
        <v>171</v>
      </c>
      <c r="C117" s="121" t="s">
        <v>239</v>
      </c>
      <c r="D117" s="122" t="str">
        <f t="shared" si="5"/>
        <v>UKBrandingCPA</v>
      </c>
      <c r="E117" s="122"/>
      <c r="F117" s="124">
        <v>4</v>
      </c>
      <c r="G117" s="124">
        <v>1</v>
      </c>
      <c r="H117" s="124">
        <v>3</v>
      </c>
      <c r="I117" s="124">
        <v>1</v>
      </c>
      <c r="J117" s="124">
        <v>3</v>
      </c>
      <c r="K117" s="124">
        <v>1</v>
      </c>
      <c r="L117" s="124">
        <v>1</v>
      </c>
      <c r="M117" s="124">
        <v>1</v>
      </c>
      <c r="N117" s="124">
        <v>4</v>
      </c>
      <c r="O117" s="124">
        <v>2</v>
      </c>
      <c r="P117" s="124">
        <v>3</v>
      </c>
      <c r="Q117" s="124">
        <v>1</v>
      </c>
      <c r="R117" s="124">
        <v>2</v>
      </c>
      <c r="S117" s="124">
        <v>4</v>
      </c>
      <c r="T117" s="124">
        <v>3</v>
      </c>
      <c r="U117" s="124">
        <v>1</v>
      </c>
      <c r="V117" s="124">
        <v>1</v>
      </c>
      <c r="W117" s="124">
        <v>1</v>
      </c>
      <c r="X117" s="124">
        <v>2</v>
      </c>
      <c r="Y117" s="124">
        <v>4</v>
      </c>
      <c r="Z117" s="124">
        <v>4</v>
      </c>
      <c r="AA117" s="124">
        <v>1</v>
      </c>
      <c r="AB117" s="124">
        <v>1</v>
      </c>
      <c r="AC117" s="124">
        <v>2</v>
      </c>
    </row>
    <row r="119" spans="1:29" x14ac:dyDescent="0.2">
      <c r="A119" s="72" t="s">
        <v>203</v>
      </c>
      <c r="B119" s="145" t="s">
        <v>172</v>
      </c>
      <c r="C119" s="73" t="s">
        <v>11</v>
      </c>
      <c r="D119" s="74" t="str">
        <f t="shared" ref="D119:D139" si="6">A119&amp;B119&amp;C119</f>
        <v>UKeMailSessions</v>
      </c>
      <c r="E119" s="74"/>
      <c r="F119">
        <v>4158</v>
      </c>
      <c r="G119">
        <v>4492.9000000000005</v>
      </c>
      <c r="H119">
        <v>3012.5</v>
      </c>
      <c r="I119">
        <v>4102.7</v>
      </c>
      <c r="J119">
        <v>4438.6000000000004</v>
      </c>
      <c r="K119">
        <v>3492.4</v>
      </c>
      <c r="L119">
        <v>3922.1000000000004</v>
      </c>
      <c r="M119">
        <v>3866</v>
      </c>
      <c r="N119">
        <v>4311.4000000000005</v>
      </c>
      <c r="O119">
        <v>3089.3</v>
      </c>
      <c r="P119">
        <v>3442.7000000000003</v>
      </c>
      <c r="Q119">
        <v>4148.4000000000005</v>
      </c>
      <c r="R119">
        <v>4112.7</v>
      </c>
      <c r="S119">
        <v>3365.2000000000003</v>
      </c>
      <c r="T119">
        <v>4163.4000000000005</v>
      </c>
      <c r="U119">
        <v>4332.7</v>
      </c>
      <c r="V119">
        <v>3560.1000000000004</v>
      </c>
      <c r="W119">
        <v>4304</v>
      </c>
      <c r="X119">
        <v>3173.2000000000003</v>
      </c>
      <c r="Y119">
        <v>3245.9</v>
      </c>
      <c r="Z119">
        <v>4103.4000000000005</v>
      </c>
      <c r="AA119">
        <v>3264.4</v>
      </c>
      <c r="AB119">
        <v>3199.4</v>
      </c>
      <c r="AC119">
        <v>4326.2</v>
      </c>
    </row>
    <row r="120" spans="1:29" x14ac:dyDescent="0.2">
      <c r="A120" s="72" t="s">
        <v>203</v>
      </c>
      <c r="B120" s="145" t="s">
        <v>172</v>
      </c>
      <c r="C120" s="73" t="s">
        <v>209</v>
      </c>
      <c r="D120" s="74" t="str">
        <f t="shared" si="6"/>
        <v>UKeMailCategoryView</v>
      </c>
      <c r="E120" s="74"/>
      <c r="F120">
        <v>2084.7000000000003</v>
      </c>
      <c r="G120">
        <v>2095</v>
      </c>
      <c r="H120">
        <v>2060.1</v>
      </c>
      <c r="I120">
        <v>2060</v>
      </c>
      <c r="J120">
        <v>1912.2</v>
      </c>
      <c r="K120">
        <v>1886.3000000000002</v>
      </c>
      <c r="L120">
        <v>1849.9</v>
      </c>
      <c r="M120">
        <v>2006.4</v>
      </c>
      <c r="N120">
        <v>2381.7000000000003</v>
      </c>
      <c r="O120">
        <v>2090</v>
      </c>
      <c r="P120">
        <v>1861.6000000000001</v>
      </c>
      <c r="Q120">
        <v>1810.3000000000002</v>
      </c>
      <c r="R120">
        <v>2214.9</v>
      </c>
      <c r="S120">
        <v>1916.8000000000002</v>
      </c>
      <c r="T120">
        <v>2335.1</v>
      </c>
      <c r="U120">
        <v>2040.3000000000002</v>
      </c>
      <c r="V120">
        <v>1933.4</v>
      </c>
      <c r="W120">
        <v>2233.4</v>
      </c>
      <c r="X120">
        <v>2102.9</v>
      </c>
      <c r="Y120">
        <v>2040.6000000000001</v>
      </c>
      <c r="Z120">
        <v>1898.5</v>
      </c>
      <c r="AA120">
        <v>1970</v>
      </c>
      <c r="AB120">
        <v>2312.2000000000003</v>
      </c>
      <c r="AC120">
        <v>2484.3000000000002</v>
      </c>
    </row>
    <row r="121" spans="1:29" x14ac:dyDescent="0.2">
      <c r="A121" s="72" t="s">
        <v>203</v>
      </c>
      <c r="B121" s="145" t="s">
        <v>172</v>
      </c>
      <c r="C121" s="73" t="s">
        <v>210</v>
      </c>
      <c r="D121" s="74" t="str">
        <f t="shared" si="6"/>
        <v>UKeMailProductView</v>
      </c>
      <c r="E121" s="74"/>
      <c r="F121">
        <v>1513</v>
      </c>
      <c r="G121">
        <v>1489.1000000000001</v>
      </c>
      <c r="H121">
        <v>1307.7</v>
      </c>
      <c r="I121">
        <v>1617.7</v>
      </c>
      <c r="J121">
        <v>1380.7</v>
      </c>
      <c r="K121">
        <v>1472.8000000000002</v>
      </c>
      <c r="L121">
        <v>1657.6000000000001</v>
      </c>
      <c r="M121">
        <v>1440.7</v>
      </c>
      <c r="N121">
        <v>1655.7</v>
      </c>
      <c r="O121">
        <v>1483.9</v>
      </c>
      <c r="P121">
        <v>1425.1000000000001</v>
      </c>
      <c r="Q121">
        <v>1301.9000000000001</v>
      </c>
      <c r="R121">
        <v>1585.9</v>
      </c>
      <c r="S121">
        <v>1332.8000000000002</v>
      </c>
      <c r="T121">
        <v>1629.3000000000002</v>
      </c>
      <c r="U121">
        <v>1441.8000000000002</v>
      </c>
      <c r="V121">
        <v>1370.2</v>
      </c>
      <c r="W121">
        <v>1534.3000000000002</v>
      </c>
      <c r="X121">
        <v>1451</v>
      </c>
      <c r="Y121">
        <v>1415.9</v>
      </c>
      <c r="Z121">
        <v>1594.5</v>
      </c>
      <c r="AA121">
        <v>1425.8000000000002</v>
      </c>
      <c r="AB121">
        <v>1388.9</v>
      </c>
      <c r="AC121">
        <v>1554.6000000000001</v>
      </c>
    </row>
    <row r="122" spans="1:29" x14ac:dyDescent="0.2">
      <c r="A122" s="72" t="s">
        <v>203</v>
      </c>
      <c r="B122" s="145" t="s">
        <v>172</v>
      </c>
      <c r="C122" s="73" t="s">
        <v>211</v>
      </c>
      <c r="D122" s="74" t="str">
        <f t="shared" si="6"/>
        <v>UKeMailAddToCart</v>
      </c>
      <c r="E122" s="74"/>
      <c r="F122">
        <v>792.2</v>
      </c>
      <c r="G122">
        <v>787</v>
      </c>
      <c r="H122">
        <v>695.7</v>
      </c>
      <c r="I122">
        <v>819.30000000000007</v>
      </c>
      <c r="J122">
        <v>778.80000000000007</v>
      </c>
      <c r="K122">
        <v>683.30000000000007</v>
      </c>
      <c r="L122">
        <v>799.6</v>
      </c>
      <c r="M122">
        <v>707.5</v>
      </c>
      <c r="N122">
        <v>768.30000000000007</v>
      </c>
      <c r="O122">
        <v>609.9</v>
      </c>
      <c r="P122">
        <v>817.30000000000007</v>
      </c>
      <c r="Q122">
        <v>736.80000000000007</v>
      </c>
      <c r="R122">
        <v>786.5</v>
      </c>
      <c r="S122">
        <v>730</v>
      </c>
      <c r="T122">
        <v>616.80000000000007</v>
      </c>
      <c r="U122">
        <v>703.40000000000009</v>
      </c>
      <c r="V122">
        <v>726.5</v>
      </c>
      <c r="W122">
        <v>661.90000000000009</v>
      </c>
      <c r="X122">
        <v>647.6</v>
      </c>
      <c r="Y122">
        <v>650.40000000000009</v>
      </c>
      <c r="Z122">
        <v>683.40000000000009</v>
      </c>
      <c r="AA122">
        <v>752.2</v>
      </c>
      <c r="AB122">
        <v>657.1</v>
      </c>
      <c r="AC122">
        <v>633.70000000000005</v>
      </c>
    </row>
    <row r="123" spans="1:29" x14ac:dyDescent="0.2">
      <c r="A123" s="72" t="s">
        <v>203</v>
      </c>
      <c r="B123" s="145" t="s">
        <v>172</v>
      </c>
      <c r="C123" s="73" t="s">
        <v>12</v>
      </c>
      <c r="D123" s="74" t="str">
        <f t="shared" si="6"/>
        <v>UKeMailCheckout</v>
      </c>
      <c r="E123" s="74"/>
      <c r="F123">
        <v>640.80000000000007</v>
      </c>
      <c r="G123">
        <v>609.1</v>
      </c>
      <c r="H123">
        <v>605.20000000000005</v>
      </c>
      <c r="I123">
        <v>604</v>
      </c>
      <c r="J123">
        <v>628.30000000000007</v>
      </c>
      <c r="K123">
        <v>639.90000000000009</v>
      </c>
      <c r="L123">
        <v>606.70000000000005</v>
      </c>
      <c r="M123">
        <v>645</v>
      </c>
      <c r="N123">
        <v>622.20000000000005</v>
      </c>
      <c r="O123">
        <v>637.5</v>
      </c>
      <c r="P123">
        <v>608.9</v>
      </c>
      <c r="Q123">
        <v>628.40000000000009</v>
      </c>
      <c r="R123">
        <v>636.80000000000007</v>
      </c>
      <c r="S123">
        <v>629.80000000000007</v>
      </c>
      <c r="T123">
        <v>649.70000000000005</v>
      </c>
      <c r="U123">
        <v>623.6</v>
      </c>
      <c r="V123">
        <v>602.30000000000007</v>
      </c>
      <c r="W123">
        <v>600.80000000000007</v>
      </c>
      <c r="X123">
        <v>615.70000000000005</v>
      </c>
      <c r="Y123">
        <v>622.90000000000009</v>
      </c>
      <c r="Z123">
        <v>648.70000000000005</v>
      </c>
      <c r="AA123">
        <v>606</v>
      </c>
      <c r="AB123">
        <v>620.20000000000005</v>
      </c>
      <c r="AC123">
        <v>639.20000000000005</v>
      </c>
    </row>
    <row r="124" spans="1:29" x14ac:dyDescent="0.2">
      <c r="A124" s="72" t="s">
        <v>203</v>
      </c>
      <c r="B124" s="145" t="s">
        <v>172</v>
      </c>
      <c r="C124" s="73" t="s">
        <v>13</v>
      </c>
      <c r="D124" s="74" t="str">
        <f t="shared" si="6"/>
        <v>UKeMailOrder</v>
      </c>
      <c r="E124" s="74"/>
      <c r="F124">
        <v>547.80000000000007</v>
      </c>
      <c r="G124">
        <v>530.5</v>
      </c>
      <c r="H124">
        <v>534.6</v>
      </c>
      <c r="I124">
        <v>487.8</v>
      </c>
      <c r="J124">
        <v>533.80000000000007</v>
      </c>
      <c r="K124">
        <v>498.70000000000005</v>
      </c>
      <c r="L124">
        <v>518.20000000000005</v>
      </c>
      <c r="M124">
        <v>500.5</v>
      </c>
      <c r="N124">
        <v>528.80000000000007</v>
      </c>
      <c r="O124">
        <v>478.20000000000005</v>
      </c>
      <c r="P124">
        <v>512.80000000000007</v>
      </c>
      <c r="Q124">
        <v>483.3</v>
      </c>
      <c r="R124">
        <v>525.70000000000005</v>
      </c>
      <c r="S124">
        <v>489.5</v>
      </c>
      <c r="T124">
        <v>475.3</v>
      </c>
      <c r="U124">
        <v>458.3</v>
      </c>
      <c r="V124">
        <v>450.40000000000003</v>
      </c>
      <c r="W124">
        <v>536.6</v>
      </c>
      <c r="X124">
        <v>519.30000000000007</v>
      </c>
      <c r="Y124">
        <v>500.1</v>
      </c>
      <c r="Z124">
        <v>508.3</v>
      </c>
      <c r="AA124">
        <v>468.40000000000003</v>
      </c>
      <c r="AB124">
        <v>457.70000000000005</v>
      </c>
      <c r="AC124">
        <v>549</v>
      </c>
    </row>
    <row r="125" spans="1:29" x14ac:dyDescent="0.2">
      <c r="A125" s="72" t="s">
        <v>203</v>
      </c>
      <c r="B125" s="145" t="s">
        <v>172</v>
      </c>
      <c r="C125" s="73" t="s">
        <v>205</v>
      </c>
      <c r="D125" s="74" t="str">
        <f t="shared" si="6"/>
        <v>UKeMailSubscriptions</v>
      </c>
      <c r="E125" s="74"/>
      <c r="F125">
        <v>109</v>
      </c>
      <c r="G125">
        <v>140</v>
      </c>
      <c r="H125">
        <v>130</v>
      </c>
      <c r="I125">
        <v>176</v>
      </c>
      <c r="J125">
        <v>179</v>
      </c>
      <c r="K125">
        <v>196</v>
      </c>
      <c r="L125">
        <v>181</v>
      </c>
      <c r="M125">
        <v>184</v>
      </c>
      <c r="N125">
        <v>161</v>
      </c>
      <c r="O125">
        <v>130</v>
      </c>
      <c r="P125">
        <v>184</v>
      </c>
      <c r="Q125">
        <v>104</v>
      </c>
      <c r="R125">
        <v>183</v>
      </c>
      <c r="S125">
        <v>148</v>
      </c>
      <c r="T125">
        <v>140</v>
      </c>
      <c r="U125">
        <v>104</v>
      </c>
      <c r="V125">
        <v>192</v>
      </c>
      <c r="W125">
        <v>164</v>
      </c>
      <c r="X125">
        <v>150</v>
      </c>
      <c r="Y125">
        <v>139</v>
      </c>
      <c r="Z125">
        <v>164</v>
      </c>
      <c r="AA125">
        <v>183</v>
      </c>
      <c r="AB125">
        <v>183</v>
      </c>
      <c r="AC125">
        <v>128</v>
      </c>
    </row>
    <row r="126" spans="1:29" x14ac:dyDescent="0.2">
      <c r="A126" s="72" t="s">
        <v>203</v>
      </c>
      <c r="B126" s="145" t="s">
        <v>172</v>
      </c>
      <c r="C126" s="73" t="s">
        <v>206</v>
      </c>
      <c r="D126" s="74" t="str">
        <f t="shared" si="6"/>
        <v>UKeMailPages/Session</v>
      </c>
      <c r="E126" s="74"/>
      <c r="F126" s="75">
        <v>4</v>
      </c>
      <c r="G126" s="75">
        <v>4</v>
      </c>
      <c r="H126" s="75">
        <v>3</v>
      </c>
      <c r="I126" s="75">
        <v>3</v>
      </c>
      <c r="J126" s="75">
        <v>3</v>
      </c>
      <c r="K126" s="75">
        <v>4</v>
      </c>
      <c r="L126" s="75">
        <v>3</v>
      </c>
      <c r="M126" s="75">
        <v>3</v>
      </c>
      <c r="N126" s="75">
        <v>3</v>
      </c>
      <c r="O126" s="75">
        <v>4</v>
      </c>
      <c r="P126" s="75">
        <v>4</v>
      </c>
      <c r="Q126" s="75">
        <v>4</v>
      </c>
      <c r="R126" s="75">
        <v>4</v>
      </c>
      <c r="S126" s="75">
        <v>3</v>
      </c>
      <c r="T126" s="75">
        <v>3</v>
      </c>
      <c r="U126" s="75">
        <v>4</v>
      </c>
      <c r="V126" s="75">
        <v>4</v>
      </c>
      <c r="W126" s="75">
        <v>4</v>
      </c>
      <c r="X126" s="75">
        <v>3</v>
      </c>
      <c r="Y126" s="75">
        <v>3</v>
      </c>
      <c r="Z126" s="75">
        <v>4</v>
      </c>
      <c r="AA126" s="75">
        <v>3</v>
      </c>
      <c r="AB126" s="75">
        <v>4</v>
      </c>
      <c r="AC126" s="75">
        <v>4</v>
      </c>
    </row>
    <row r="127" spans="1:29" x14ac:dyDescent="0.2">
      <c r="A127" s="72" t="s">
        <v>203</v>
      </c>
      <c r="B127" s="145" t="s">
        <v>172</v>
      </c>
      <c r="C127" s="73" t="s">
        <v>207</v>
      </c>
      <c r="D127" s="74" t="str">
        <f t="shared" si="6"/>
        <v>UKeMailEngRate</v>
      </c>
      <c r="E127" s="74"/>
      <c r="F127" s="60">
        <v>0.73</v>
      </c>
      <c r="G127" s="60">
        <v>0.73</v>
      </c>
      <c r="H127" s="60">
        <v>0.64</v>
      </c>
      <c r="I127" s="60">
        <v>0.63</v>
      </c>
      <c r="J127" s="60">
        <v>0.75</v>
      </c>
      <c r="K127" s="60">
        <v>0.65</v>
      </c>
      <c r="L127" s="60">
        <v>0.7</v>
      </c>
      <c r="M127" s="60">
        <v>0.73</v>
      </c>
      <c r="N127" s="60">
        <v>0.73</v>
      </c>
      <c r="O127" s="60">
        <v>0.64</v>
      </c>
      <c r="P127" s="60">
        <v>0.63</v>
      </c>
      <c r="Q127" s="60">
        <v>0.75</v>
      </c>
      <c r="R127" s="60">
        <v>0.65</v>
      </c>
      <c r="S127" s="60">
        <v>0.7</v>
      </c>
      <c r="T127" s="60">
        <v>0.73</v>
      </c>
      <c r="U127" s="60">
        <v>0.73</v>
      </c>
      <c r="V127" s="60">
        <v>0.64</v>
      </c>
      <c r="W127" s="60">
        <v>0.63</v>
      </c>
      <c r="X127" s="60">
        <v>0.75</v>
      </c>
      <c r="Y127" s="60">
        <v>0.65</v>
      </c>
      <c r="Z127" s="60">
        <v>0.7</v>
      </c>
      <c r="AA127" s="60">
        <v>0.73</v>
      </c>
      <c r="AB127" s="60">
        <v>0.73</v>
      </c>
      <c r="AC127" s="60">
        <v>0.64</v>
      </c>
    </row>
    <row r="128" spans="1:29" x14ac:dyDescent="0.2">
      <c r="A128" s="72" t="s">
        <v>203</v>
      </c>
      <c r="B128" s="145" t="s">
        <v>172</v>
      </c>
      <c r="C128" s="73" t="s">
        <v>208</v>
      </c>
      <c r="D128" s="74" t="str">
        <f t="shared" si="6"/>
        <v>UKeMailLikes</v>
      </c>
      <c r="E128" s="74"/>
      <c r="F128">
        <v>158</v>
      </c>
      <c r="G128">
        <v>156</v>
      </c>
      <c r="H128">
        <v>198</v>
      </c>
      <c r="I128">
        <v>182</v>
      </c>
      <c r="J128">
        <v>189</v>
      </c>
      <c r="K128">
        <v>174</v>
      </c>
      <c r="L128">
        <v>189</v>
      </c>
      <c r="M128">
        <v>199</v>
      </c>
      <c r="N128">
        <v>167</v>
      </c>
      <c r="O128">
        <v>195</v>
      </c>
      <c r="P128">
        <v>177</v>
      </c>
      <c r="Q128">
        <v>167</v>
      </c>
      <c r="R128">
        <v>180</v>
      </c>
      <c r="S128">
        <v>152</v>
      </c>
      <c r="T128">
        <v>157</v>
      </c>
      <c r="U128">
        <v>169</v>
      </c>
      <c r="V128">
        <v>165</v>
      </c>
      <c r="W128">
        <v>165</v>
      </c>
      <c r="X128">
        <v>170</v>
      </c>
      <c r="Y128">
        <v>163</v>
      </c>
      <c r="Z128">
        <v>200</v>
      </c>
      <c r="AA128">
        <v>197</v>
      </c>
      <c r="AB128">
        <v>174</v>
      </c>
      <c r="AC128">
        <v>169</v>
      </c>
    </row>
    <row r="129" spans="1:29" x14ac:dyDescent="0.2">
      <c r="A129" s="72" t="s">
        <v>203</v>
      </c>
      <c r="B129" s="145" t="s">
        <v>172</v>
      </c>
      <c r="C129" s="73" t="s">
        <v>212</v>
      </c>
      <c r="D129" s="74" t="str">
        <f t="shared" si="6"/>
        <v>UKeMailSales</v>
      </c>
      <c r="E129" s="74"/>
      <c r="F129">
        <v>11714.1</v>
      </c>
      <c r="G129">
        <v>10114.199999999999</v>
      </c>
      <c r="H129">
        <v>8633.25</v>
      </c>
      <c r="I129">
        <v>12424.65</v>
      </c>
      <c r="J129">
        <v>12211.949999999999</v>
      </c>
      <c r="K129">
        <v>9002.6999999999989</v>
      </c>
      <c r="L129">
        <v>11587.65</v>
      </c>
      <c r="M129">
        <v>10875.6</v>
      </c>
      <c r="N129">
        <v>9637.7999999999993</v>
      </c>
      <c r="O129">
        <v>11702.1</v>
      </c>
      <c r="P129">
        <v>9405.6</v>
      </c>
      <c r="Q129">
        <v>11364.6</v>
      </c>
      <c r="R129">
        <v>9055.1999999999989</v>
      </c>
      <c r="S129">
        <v>11453.4</v>
      </c>
      <c r="T129">
        <v>10435.35</v>
      </c>
      <c r="U129">
        <v>8256.2999999999993</v>
      </c>
      <c r="V129">
        <v>11849.25</v>
      </c>
      <c r="W129">
        <v>8807.1</v>
      </c>
      <c r="X129">
        <v>8935.35</v>
      </c>
      <c r="Y129">
        <v>10334.85</v>
      </c>
      <c r="Z129">
        <v>9982.5</v>
      </c>
      <c r="AA129">
        <v>9556.7999999999993</v>
      </c>
      <c r="AB129">
        <v>9003</v>
      </c>
      <c r="AC129">
        <v>8639.6999999999989</v>
      </c>
    </row>
    <row r="130" spans="1:29" x14ac:dyDescent="0.2">
      <c r="A130" s="72" t="s">
        <v>203</v>
      </c>
      <c r="B130" s="145" t="s">
        <v>172</v>
      </c>
      <c r="C130" s="73" t="s">
        <v>251</v>
      </c>
      <c r="D130" s="74" t="str">
        <f t="shared" si="6"/>
        <v>UKeMailUsers</v>
      </c>
      <c r="E130" s="74"/>
      <c r="F130">
        <v>22995</v>
      </c>
      <c r="G130">
        <v>22954</v>
      </c>
      <c r="H130">
        <v>23045</v>
      </c>
      <c r="I130">
        <v>26770</v>
      </c>
      <c r="J130">
        <v>25608</v>
      </c>
      <c r="K130">
        <v>22327</v>
      </c>
      <c r="L130">
        <v>24372</v>
      </c>
      <c r="M130">
        <v>25522</v>
      </c>
      <c r="N130">
        <v>22660</v>
      </c>
      <c r="O130">
        <v>22514</v>
      </c>
      <c r="P130">
        <v>26284</v>
      </c>
      <c r="Q130">
        <v>24039</v>
      </c>
      <c r="R130">
        <v>26409</v>
      </c>
      <c r="S130">
        <v>24866</v>
      </c>
      <c r="T130">
        <v>26435</v>
      </c>
      <c r="U130">
        <v>24741</v>
      </c>
      <c r="V130">
        <v>22284</v>
      </c>
      <c r="W130">
        <v>24812</v>
      </c>
      <c r="X130">
        <v>24858</v>
      </c>
      <c r="Y130">
        <v>25641</v>
      </c>
      <c r="Z130">
        <v>26074</v>
      </c>
      <c r="AA130">
        <v>23304</v>
      </c>
      <c r="AB130">
        <v>26530</v>
      </c>
      <c r="AC130">
        <v>25059</v>
      </c>
    </row>
    <row r="131" spans="1:29" s="123" customFormat="1" x14ac:dyDescent="0.2">
      <c r="A131" s="120" t="s">
        <v>203</v>
      </c>
      <c r="B131" s="145" t="s">
        <v>172</v>
      </c>
      <c r="C131" s="121" t="s">
        <v>252</v>
      </c>
      <c r="D131" s="122" t="str">
        <f t="shared" si="6"/>
        <v>UKeMailNewUsers</v>
      </c>
      <c r="E131" s="122"/>
      <c r="F131" s="123">
        <v>0.67</v>
      </c>
      <c r="G131" s="123">
        <v>0.67</v>
      </c>
      <c r="H131" s="123">
        <v>0.67</v>
      </c>
      <c r="I131" s="123">
        <v>0.67</v>
      </c>
      <c r="J131" s="123">
        <v>0.67</v>
      </c>
      <c r="K131" s="123">
        <v>0.67</v>
      </c>
      <c r="L131" s="123">
        <v>0.67</v>
      </c>
      <c r="M131" s="123">
        <v>0.67</v>
      </c>
      <c r="N131" s="123">
        <v>0.67</v>
      </c>
      <c r="O131" s="123">
        <v>0.67</v>
      </c>
      <c r="P131" s="123">
        <v>0.67</v>
      </c>
      <c r="Q131" s="123">
        <v>0.67</v>
      </c>
      <c r="R131" s="123">
        <v>0.67</v>
      </c>
      <c r="S131" s="123">
        <v>0.67</v>
      </c>
      <c r="T131" s="123">
        <v>0.67</v>
      </c>
      <c r="U131" s="123">
        <v>0.67</v>
      </c>
      <c r="V131" s="123">
        <v>0.67</v>
      </c>
      <c r="W131" s="123">
        <v>0.67</v>
      </c>
      <c r="X131" s="123">
        <v>0.67</v>
      </c>
      <c r="Y131" s="123">
        <v>0.67</v>
      </c>
      <c r="Z131" s="123">
        <v>0.67</v>
      </c>
      <c r="AA131" s="123">
        <v>0.67</v>
      </c>
      <c r="AB131" s="123">
        <v>0.67</v>
      </c>
      <c r="AC131" s="123">
        <v>0.67</v>
      </c>
    </row>
    <row r="132" spans="1:29" s="123" customFormat="1" x14ac:dyDescent="0.2">
      <c r="A132" s="120" t="s">
        <v>203</v>
      </c>
      <c r="B132" s="145" t="s">
        <v>172</v>
      </c>
      <c r="C132" s="121" t="s">
        <v>253</v>
      </c>
      <c r="D132" s="122" t="str">
        <f t="shared" si="6"/>
        <v>UKeMailFacebookFollowers</v>
      </c>
      <c r="E132" s="122"/>
      <c r="F132" s="125">
        <v>28000</v>
      </c>
      <c r="G132" s="125">
        <v>27000</v>
      </c>
      <c r="H132" s="125">
        <v>26000</v>
      </c>
      <c r="I132" s="125">
        <v>25000</v>
      </c>
      <c r="J132" s="125">
        <v>28000</v>
      </c>
      <c r="K132" s="125">
        <v>27000</v>
      </c>
      <c r="L132" s="125">
        <v>26000</v>
      </c>
      <c r="M132" s="125">
        <v>25000</v>
      </c>
      <c r="N132" s="125">
        <v>28000</v>
      </c>
      <c r="O132" s="125">
        <v>27000</v>
      </c>
      <c r="P132" s="125">
        <v>26000</v>
      </c>
      <c r="Q132" s="125">
        <v>25000</v>
      </c>
      <c r="R132" s="125">
        <v>28000</v>
      </c>
      <c r="S132" s="125">
        <v>27000</v>
      </c>
      <c r="T132" s="125">
        <v>26000</v>
      </c>
      <c r="U132" s="125">
        <v>25000</v>
      </c>
      <c r="V132" s="125">
        <v>28000</v>
      </c>
      <c r="W132" s="125">
        <v>27000</v>
      </c>
      <c r="X132" s="125">
        <v>26000</v>
      </c>
      <c r="Y132" s="125">
        <v>25000</v>
      </c>
      <c r="Z132" s="125">
        <v>28000</v>
      </c>
      <c r="AA132" s="125">
        <v>27000</v>
      </c>
      <c r="AB132" s="125">
        <v>26000</v>
      </c>
      <c r="AC132" s="125">
        <v>25000</v>
      </c>
    </row>
    <row r="133" spans="1:29" s="123" customFormat="1" x14ac:dyDescent="0.2">
      <c r="A133" s="120" t="s">
        <v>203</v>
      </c>
      <c r="B133" s="145" t="s">
        <v>172</v>
      </c>
      <c r="C133" s="121" t="s">
        <v>254</v>
      </c>
      <c r="D133" s="122" t="str">
        <f t="shared" si="6"/>
        <v>UKeMailYoutubeSubscribers</v>
      </c>
      <c r="E133" s="122"/>
      <c r="F133" s="125">
        <v>56000</v>
      </c>
      <c r="G133" s="125">
        <v>50000</v>
      </c>
      <c r="H133" s="125">
        <v>44000</v>
      </c>
      <c r="I133" s="125">
        <v>38000</v>
      </c>
      <c r="J133" s="125">
        <v>56000</v>
      </c>
      <c r="K133" s="125">
        <v>50000</v>
      </c>
      <c r="L133" s="125">
        <v>44000</v>
      </c>
      <c r="M133" s="125">
        <v>38000</v>
      </c>
      <c r="N133" s="125">
        <v>56000</v>
      </c>
      <c r="O133" s="125">
        <v>50000</v>
      </c>
      <c r="P133" s="125">
        <v>44000</v>
      </c>
      <c r="Q133" s="125">
        <v>38000</v>
      </c>
      <c r="R133" s="125">
        <v>56000</v>
      </c>
      <c r="S133" s="125">
        <v>50000</v>
      </c>
      <c r="T133" s="125">
        <v>44000</v>
      </c>
      <c r="U133" s="125">
        <v>38000</v>
      </c>
      <c r="V133" s="125">
        <v>56000</v>
      </c>
      <c r="W133" s="125">
        <v>50000</v>
      </c>
      <c r="X133" s="125">
        <v>44000</v>
      </c>
      <c r="Y133" s="125">
        <v>38000</v>
      </c>
      <c r="Z133" s="125">
        <v>56000</v>
      </c>
      <c r="AA133" s="125">
        <v>50000</v>
      </c>
      <c r="AB133" s="125">
        <v>44000</v>
      </c>
      <c r="AC133" s="125">
        <v>38000</v>
      </c>
    </row>
    <row r="134" spans="1:29" s="123" customFormat="1" x14ac:dyDescent="0.2">
      <c r="A134" s="120" t="s">
        <v>203</v>
      </c>
      <c r="B134" s="145" t="s">
        <v>172</v>
      </c>
      <c r="C134" s="121" t="s">
        <v>255</v>
      </c>
      <c r="D134" s="122" t="str">
        <f t="shared" si="6"/>
        <v>UKeMailTwitterFollowers</v>
      </c>
      <c r="E134" s="122"/>
      <c r="F134" s="125">
        <v>13000</v>
      </c>
      <c r="G134" s="125">
        <v>10000</v>
      </c>
      <c r="H134" s="125">
        <v>7000</v>
      </c>
      <c r="I134" s="125">
        <v>4000</v>
      </c>
      <c r="J134" s="125">
        <v>13000</v>
      </c>
      <c r="K134" s="125">
        <v>10000</v>
      </c>
      <c r="L134" s="125">
        <v>7000</v>
      </c>
      <c r="M134" s="125">
        <v>4000</v>
      </c>
      <c r="N134" s="125">
        <v>13000</v>
      </c>
      <c r="O134" s="125">
        <v>10000</v>
      </c>
      <c r="P134" s="125">
        <v>7000</v>
      </c>
      <c r="Q134" s="125">
        <v>4000</v>
      </c>
      <c r="R134" s="125">
        <v>13000</v>
      </c>
      <c r="S134" s="125">
        <v>10000</v>
      </c>
      <c r="T134" s="125">
        <v>7000</v>
      </c>
      <c r="U134" s="125">
        <v>4000</v>
      </c>
      <c r="V134" s="125">
        <v>13000</v>
      </c>
      <c r="W134" s="125">
        <v>10000</v>
      </c>
      <c r="X134" s="125">
        <v>7000</v>
      </c>
      <c r="Y134" s="125">
        <v>4000</v>
      </c>
      <c r="Z134" s="125">
        <v>13000</v>
      </c>
      <c r="AA134" s="125">
        <v>10000</v>
      </c>
      <c r="AB134" s="125">
        <v>7000</v>
      </c>
      <c r="AC134" s="125">
        <v>4000</v>
      </c>
    </row>
    <row r="135" spans="1:29" s="123" customFormat="1" x14ac:dyDescent="0.2">
      <c r="A135" s="120" t="s">
        <v>203</v>
      </c>
      <c r="B135" s="145" t="s">
        <v>172</v>
      </c>
      <c r="C135" s="121" t="s">
        <v>256</v>
      </c>
      <c r="D135" s="122" t="str">
        <f t="shared" si="6"/>
        <v>UKeMailInstagramFollowers</v>
      </c>
      <c r="E135" s="122"/>
      <c r="F135" s="125">
        <v>8000</v>
      </c>
      <c r="G135" s="125">
        <v>9000</v>
      </c>
      <c r="H135" s="125">
        <v>10000</v>
      </c>
      <c r="I135" s="125">
        <v>11000</v>
      </c>
      <c r="J135" s="125">
        <v>8000</v>
      </c>
      <c r="K135" s="125">
        <v>9000</v>
      </c>
      <c r="L135" s="125">
        <v>10000</v>
      </c>
      <c r="M135" s="125">
        <v>11000</v>
      </c>
      <c r="N135" s="125">
        <v>8000</v>
      </c>
      <c r="O135" s="125">
        <v>9000</v>
      </c>
      <c r="P135" s="125">
        <v>10000</v>
      </c>
      <c r="Q135" s="125">
        <v>11000</v>
      </c>
      <c r="R135" s="125">
        <v>8000</v>
      </c>
      <c r="S135" s="125">
        <v>9000</v>
      </c>
      <c r="T135" s="125">
        <v>10000</v>
      </c>
      <c r="U135" s="125">
        <v>11000</v>
      </c>
      <c r="V135" s="125">
        <v>8000</v>
      </c>
      <c r="W135" s="125">
        <v>9000</v>
      </c>
      <c r="X135" s="125">
        <v>10000</v>
      </c>
      <c r="Y135" s="125">
        <v>11000</v>
      </c>
      <c r="Z135" s="125">
        <v>8000</v>
      </c>
      <c r="AA135" s="125">
        <v>9000</v>
      </c>
      <c r="AB135" s="125">
        <v>10000</v>
      </c>
      <c r="AC135" s="125">
        <v>11000</v>
      </c>
    </row>
    <row r="136" spans="1:29" s="123" customFormat="1" x14ac:dyDescent="0.2">
      <c r="A136" s="120" t="s">
        <v>203</v>
      </c>
      <c r="B136" s="145" t="s">
        <v>172</v>
      </c>
      <c r="C136" s="121" t="s">
        <v>257</v>
      </c>
      <c r="D136" s="122" t="str">
        <f t="shared" si="6"/>
        <v>UKeMailSnapchatFollowers</v>
      </c>
      <c r="E136" s="122"/>
      <c r="F136" s="125">
        <v>18000</v>
      </c>
      <c r="G136" s="125">
        <v>15000</v>
      </c>
      <c r="H136" s="125">
        <v>12000</v>
      </c>
      <c r="I136" s="125">
        <v>9000</v>
      </c>
      <c r="J136" s="125">
        <v>18000</v>
      </c>
      <c r="K136" s="125">
        <v>15000</v>
      </c>
      <c r="L136" s="125">
        <v>12000</v>
      </c>
      <c r="M136" s="125">
        <v>9000</v>
      </c>
      <c r="N136" s="125">
        <v>18000</v>
      </c>
      <c r="O136" s="125">
        <v>15000</v>
      </c>
      <c r="P136" s="125">
        <v>12000</v>
      </c>
      <c r="Q136" s="125">
        <v>9000</v>
      </c>
      <c r="R136" s="125">
        <v>18000</v>
      </c>
      <c r="S136" s="125">
        <v>15000</v>
      </c>
      <c r="T136" s="125">
        <v>12000</v>
      </c>
      <c r="U136" s="125">
        <v>9000</v>
      </c>
      <c r="V136" s="125">
        <v>18000</v>
      </c>
      <c r="W136" s="125">
        <v>15000</v>
      </c>
      <c r="X136" s="125">
        <v>12000</v>
      </c>
      <c r="Y136" s="125">
        <v>9000</v>
      </c>
      <c r="Z136" s="125">
        <v>18000</v>
      </c>
      <c r="AA136" s="125">
        <v>15000</v>
      </c>
      <c r="AB136" s="125">
        <v>12000</v>
      </c>
      <c r="AC136" s="125">
        <v>9000</v>
      </c>
    </row>
    <row r="137" spans="1:29" s="123" customFormat="1" x14ac:dyDescent="0.2">
      <c r="A137" s="120" t="s">
        <v>203</v>
      </c>
      <c r="B137" s="145" t="s">
        <v>172</v>
      </c>
      <c r="C137" s="121" t="s">
        <v>258</v>
      </c>
      <c r="D137" s="122" t="str">
        <f t="shared" si="6"/>
        <v>UKeMailReviews</v>
      </c>
      <c r="E137" s="122"/>
      <c r="F137" s="124">
        <v>4.7</v>
      </c>
      <c r="G137" s="124">
        <v>4.9000000000000004</v>
      </c>
      <c r="H137" s="124">
        <v>4.7</v>
      </c>
      <c r="I137" s="124">
        <v>4.9000000000000004</v>
      </c>
      <c r="J137" s="124">
        <v>4.7</v>
      </c>
      <c r="K137" s="124">
        <v>4.9000000000000004</v>
      </c>
      <c r="L137" s="124">
        <v>4.7</v>
      </c>
      <c r="M137" s="124">
        <v>4.9000000000000004</v>
      </c>
      <c r="N137" s="124">
        <v>4.7</v>
      </c>
      <c r="O137" s="124">
        <v>4.9000000000000004</v>
      </c>
      <c r="P137" s="124">
        <v>4.7</v>
      </c>
      <c r="Q137" s="124">
        <v>4.9000000000000004</v>
      </c>
      <c r="R137" s="124">
        <v>4.7</v>
      </c>
      <c r="S137" s="124">
        <v>4.9000000000000004</v>
      </c>
      <c r="T137" s="124">
        <v>4.7</v>
      </c>
      <c r="U137" s="124">
        <v>4.9000000000000004</v>
      </c>
      <c r="V137" s="124">
        <v>4.7</v>
      </c>
      <c r="W137" s="124">
        <v>4.9000000000000004</v>
      </c>
      <c r="X137" s="124">
        <v>4.7</v>
      </c>
      <c r="Y137" s="124">
        <v>4.9000000000000004</v>
      </c>
      <c r="Z137" s="124">
        <v>4.7</v>
      </c>
      <c r="AA137" s="124">
        <v>4.9000000000000004</v>
      </c>
      <c r="AB137" s="124">
        <v>4.7</v>
      </c>
      <c r="AC137" s="124">
        <v>4.9000000000000004</v>
      </c>
    </row>
    <row r="138" spans="1:29" s="123" customFormat="1" x14ac:dyDescent="0.2">
      <c r="A138" s="120" t="s">
        <v>203</v>
      </c>
      <c r="B138" s="145" t="s">
        <v>172</v>
      </c>
      <c r="C138" s="121" t="s">
        <v>259</v>
      </c>
      <c r="D138" s="122" t="str">
        <f t="shared" si="6"/>
        <v>UKeMailSpend</v>
      </c>
      <c r="E138" s="122"/>
      <c r="F138" s="124">
        <v>913</v>
      </c>
      <c r="G138" s="124">
        <v>951</v>
      </c>
      <c r="H138" s="124">
        <v>800</v>
      </c>
      <c r="I138" s="124">
        <v>802</v>
      </c>
      <c r="J138" s="124">
        <v>813</v>
      </c>
      <c r="K138" s="124">
        <v>969</v>
      </c>
      <c r="L138" s="124">
        <v>986</v>
      </c>
      <c r="M138" s="124">
        <v>983</v>
      </c>
      <c r="N138" s="124">
        <v>980</v>
      </c>
      <c r="O138" s="124">
        <v>859</v>
      </c>
      <c r="P138" s="124">
        <v>926</v>
      </c>
      <c r="Q138" s="124">
        <v>903</v>
      </c>
      <c r="R138" s="124">
        <v>815</v>
      </c>
      <c r="S138" s="124">
        <v>850</v>
      </c>
      <c r="T138" s="124">
        <v>897</v>
      </c>
      <c r="U138" s="124">
        <v>910</v>
      </c>
      <c r="V138" s="124">
        <v>949</v>
      </c>
      <c r="W138" s="124">
        <v>880</v>
      </c>
      <c r="X138" s="124">
        <v>812</v>
      </c>
      <c r="Y138" s="124">
        <v>867</v>
      </c>
      <c r="Z138" s="124">
        <v>921</v>
      </c>
      <c r="AA138" s="124">
        <v>903</v>
      </c>
      <c r="AB138" s="124">
        <v>908</v>
      </c>
      <c r="AC138" s="124">
        <v>891</v>
      </c>
    </row>
    <row r="139" spans="1:29" s="123" customFormat="1" x14ac:dyDescent="0.2">
      <c r="A139" s="120" t="s">
        <v>203</v>
      </c>
      <c r="B139" s="145" t="s">
        <v>172</v>
      </c>
      <c r="C139" s="121" t="s">
        <v>239</v>
      </c>
      <c r="D139" s="122" t="str">
        <f t="shared" si="6"/>
        <v>UKeMailCPA</v>
      </c>
      <c r="E139" s="122"/>
      <c r="F139" s="124">
        <v>1</v>
      </c>
      <c r="G139" s="124">
        <v>1</v>
      </c>
      <c r="H139" s="124">
        <v>2</v>
      </c>
      <c r="I139" s="124">
        <v>1</v>
      </c>
      <c r="J139" s="124">
        <v>1</v>
      </c>
      <c r="K139" s="124">
        <v>2</v>
      </c>
      <c r="L139" s="124">
        <v>1</v>
      </c>
      <c r="M139" s="124">
        <v>1</v>
      </c>
      <c r="N139" s="124">
        <v>1</v>
      </c>
      <c r="O139" s="124">
        <v>2</v>
      </c>
      <c r="P139" s="124">
        <v>2</v>
      </c>
      <c r="Q139" s="124">
        <v>1</v>
      </c>
      <c r="R139" s="124">
        <v>1</v>
      </c>
      <c r="S139" s="124">
        <v>1</v>
      </c>
      <c r="T139" s="124">
        <v>1</v>
      </c>
      <c r="U139" s="124">
        <v>2</v>
      </c>
      <c r="V139" s="124">
        <v>1</v>
      </c>
      <c r="W139" s="124">
        <v>2</v>
      </c>
      <c r="X139" s="124">
        <v>1</v>
      </c>
      <c r="Y139" s="124">
        <v>2</v>
      </c>
      <c r="Z139" s="124">
        <v>1</v>
      </c>
      <c r="AA139" s="124">
        <v>1</v>
      </c>
      <c r="AB139" s="124">
        <v>2</v>
      </c>
      <c r="AC139" s="124">
        <v>2</v>
      </c>
    </row>
    <row r="141" spans="1:29" x14ac:dyDescent="0.2">
      <c r="A141" s="72" t="s">
        <v>203</v>
      </c>
      <c r="B141" s="145" t="s">
        <v>213</v>
      </c>
      <c r="C141" s="73" t="s">
        <v>11</v>
      </c>
      <c r="D141" s="74" t="str">
        <f t="shared" ref="D141:D161" si="7">A141&amp;B141&amp;C141</f>
        <v>UKSocialMediaSessions</v>
      </c>
      <c r="E141" s="74"/>
      <c r="F141">
        <v>6237</v>
      </c>
      <c r="G141">
        <v>6739.3499999999995</v>
      </c>
      <c r="H141">
        <v>4518.75</v>
      </c>
      <c r="I141">
        <v>6154.05</v>
      </c>
      <c r="J141">
        <v>6657.9</v>
      </c>
      <c r="K141">
        <v>5238.5999999999995</v>
      </c>
      <c r="L141">
        <v>5883.15</v>
      </c>
      <c r="M141">
        <v>5799</v>
      </c>
      <c r="N141">
        <v>6467.0999999999995</v>
      </c>
      <c r="O141">
        <v>4633.95</v>
      </c>
      <c r="P141">
        <v>5164.05</v>
      </c>
      <c r="Q141">
        <v>6222.5999999999995</v>
      </c>
      <c r="R141">
        <v>6169.05</v>
      </c>
      <c r="S141">
        <v>5047.8</v>
      </c>
      <c r="T141">
        <v>6245.0999999999995</v>
      </c>
      <c r="U141">
        <v>6499.05</v>
      </c>
      <c r="V141">
        <v>5340.15</v>
      </c>
      <c r="W141">
        <v>6456</v>
      </c>
      <c r="X141">
        <v>4759.8</v>
      </c>
      <c r="Y141">
        <v>4868.8499999999995</v>
      </c>
      <c r="Z141">
        <v>6155.0999999999995</v>
      </c>
      <c r="AA141">
        <v>4896.5999999999995</v>
      </c>
      <c r="AB141">
        <v>4799.0999999999995</v>
      </c>
      <c r="AC141">
        <v>6489.3</v>
      </c>
    </row>
    <row r="142" spans="1:29" x14ac:dyDescent="0.2">
      <c r="A142" s="72" t="s">
        <v>203</v>
      </c>
      <c r="B142" s="145" t="s">
        <v>213</v>
      </c>
      <c r="C142" s="73" t="s">
        <v>209</v>
      </c>
      <c r="D142" s="74" t="str">
        <f t="shared" si="7"/>
        <v>UKSocialMediaCategoryView</v>
      </c>
      <c r="E142" s="74"/>
      <c r="F142">
        <v>3127.0499999999997</v>
      </c>
      <c r="G142">
        <v>3142.5</v>
      </c>
      <c r="H142">
        <v>3090.15</v>
      </c>
      <c r="I142">
        <v>3090</v>
      </c>
      <c r="J142">
        <v>2868.2999999999997</v>
      </c>
      <c r="K142">
        <v>2829.45</v>
      </c>
      <c r="L142">
        <v>2774.85</v>
      </c>
      <c r="M142">
        <v>3009.6</v>
      </c>
      <c r="N142">
        <v>3572.5499999999997</v>
      </c>
      <c r="O142">
        <v>3135</v>
      </c>
      <c r="P142">
        <v>2792.4</v>
      </c>
      <c r="Q142">
        <v>2715.45</v>
      </c>
      <c r="R142">
        <v>3322.35</v>
      </c>
      <c r="S142">
        <v>2875.2</v>
      </c>
      <c r="T142">
        <v>3502.65</v>
      </c>
      <c r="U142">
        <v>3060.45</v>
      </c>
      <c r="V142">
        <v>2900.1</v>
      </c>
      <c r="W142">
        <v>3350.1</v>
      </c>
      <c r="X142">
        <v>3154.35</v>
      </c>
      <c r="Y142">
        <v>3060.9</v>
      </c>
      <c r="Z142">
        <v>2847.75</v>
      </c>
      <c r="AA142">
        <v>2955</v>
      </c>
      <c r="AB142">
        <v>3468.2999999999997</v>
      </c>
      <c r="AC142">
        <v>3726.45</v>
      </c>
    </row>
    <row r="143" spans="1:29" x14ac:dyDescent="0.2">
      <c r="A143" s="72" t="s">
        <v>203</v>
      </c>
      <c r="B143" s="145" t="s">
        <v>213</v>
      </c>
      <c r="C143" s="73" t="s">
        <v>210</v>
      </c>
      <c r="D143" s="74" t="str">
        <f t="shared" si="7"/>
        <v>UKSocialMediaProductView</v>
      </c>
      <c r="E143" s="74"/>
      <c r="F143">
        <v>2269.5</v>
      </c>
      <c r="G143">
        <v>2233.65</v>
      </c>
      <c r="H143">
        <v>1961.55</v>
      </c>
      <c r="I143">
        <v>2426.5499999999997</v>
      </c>
      <c r="J143">
        <v>2071.0499999999997</v>
      </c>
      <c r="K143">
        <v>2209.1999999999998</v>
      </c>
      <c r="L143">
        <v>2486.4</v>
      </c>
      <c r="M143">
        <v>2161.0499999999997</v>
      </c>
      <c r="N143">
        <v>2483.5499999999997</v>
      </c>
      <c r="O143">
        <v>2225.85</v>
      </c>
      <c r="P143">
        <v>2137.65</v>
      </c>
      <c r="Q143">
        <v>1952.85</v>
      </c>
      <c r="R143">
        <v>2378.85</v>
      </c>
      <c r="S143">
        <v>1999.1999999999998</v>
      </c>
      <c r="T143">
        <v>2443.9499999999998</v>
      </c>
      <c r="U143">
        <v>2162.6999999999998</v>
      </c>
      <c r="V143">
        <v>2055.2999999999997</v>
      </c>
      <c r="W143">
        <v>2301.4499999999998</v>
      </c>
      <c r="X143">
        <v>2176.5</v>
      </c>
      <c r="Y143">
        <v>2123.85</v>
      </c>
      <c r="Z143">
        <v>2391.75</v>
      </c>
      <c r="AA143">
        <v>2138.6999999999998</v>
      </c>
      <c r="AB143">
        <v>2083.35</v>
      </c>
      <c r="AC143">
        <v>2331.9</v>
      </c>
    </row>
    <row r="144" spans="1:29" x14ac:dyDescent="0.2">
      <c r="A144" s="72" t="s">
        <v>203</v>
      </c>
      <c r="B144" s="145" t="s">
        <v>213</v>
      </c>
      <c r="C144" s="73" t="s">
        <v>211</v>
      </c>
      <c r="D144" s="74" t="str">
        <f t="shared" si="7"/>
        <v>UKSocialMediaAddToCart</v>
      </c>
      <c r="E144" s="74"/>
      <c r="F144">
        <v>1188.3</v>
      </c>
      <c r="G144">
        <v>1180.5</v>
      </c>
      <c r="H144">
        <v>1043.55</v>
      </c>
      <c r="I144">
        <v>1228.95</v>
      </c>
      <c r="J144">
        <v>1168.2</v>
      </c>
      <c r="K144">
        <v>1024.95</v>
      </c>
      <c r="L144">
        <v>1199.3999999999999</v>
      </c>
      <c r="M144">
        <v>1061.25</v>
      </c>
      <c r="N144">
        <v>1152.45</v>
      </c>
      <c r="O144">
        <v>914.85</v>
      </c>
      <c r="P144">
        <v>1225.95</v>
      </c>
      <c r="Q144">
        <v>1105.2</v>
      </c>
      <c r="R144">
        <v>1179.75</v>
      </c>
      <c r="S144">
        <v>1095</v>
      </c>
      <c r="T144">
        <v>925.19999999999993</v>
      </c>
      <c r="U144">
        <v>1055.0999999999999</v>
      </c>
      <c r="V144">
        <v>1089.75</v>
      </c>
      <c r="W144">
        <v>992.84999999999991</v>
      </c>
      <c r="X144">
        <v>971.4</v>
      </c>
      <c r="Y144">
        <v>975.59999999999991</v>
      </c>
      <c r="Z144">
        <v>1025.0999999999999</v>
      </c>
      <c r="AA144">
        <v>1128.3</v>
      </c>
      <c r="AB144">
        <v>985.65</v>
      </c>
      <c r="AC144">
        <v>950.55</v>
      </c>
    </row>
    <row r="145" spans="1:29" x14ac:dyDescent="0.2">
      <c r="A145" s="72" t="s">
        <v>203</v>
      </c>
      <c r="B145" s="145" t="s">
        <v>213</v>
      </c>
      <c r="C145" s="73" t="s">
        <v>12</v>
      </c>
      <c r="D145" s="74" t="str">
        <f t="shared" si="7"/>
        <v>UKSocialMediaCheckout</v>
      </c>
      <c r="E145" s="74"/>
      <c r="F145">
        <v>961.19999999999993</v>
      </c>
      <c r="G145">
        <v>913.65</v>
      </c>
      <c r="H145">
        <v>907.8</v>
      </c>
      <c r="I145">
        <v>906</v>
      </c>
      <c r="J145">
        <v>942.44999999999993</v>
      </c>
      <c r="K145">
        <v>959.84999999999991</v>
      </c>
      <c r="L145">
        <v>910.05</v>
      </c>
      <c r="M145">
        <v>967.5</v>
      </c>
      <c r="N145">
        <v>933.3</v>
      </c>
      <c r="O145">
        <v>956.25</v>
      </c>
      <c r="P145">
        <v>913.35</v>
      </c>
      <c r="Q145">
        <v>942.59999999999991</v>
      </c>
      <c r="R145">
        <v>955.19999999999993</v>
      </c>
      <c r="S145">
        <v>944.69999999999993</v>
      </c>
      <c r="T145">
        <v>974.55</v>
      </c>
      <c r="U145">
        <v>935.4</v>
      </c>
      <c r="V145">
        <v>903.44999999999993</v>
      </c>
      <c r="W145">
        <v>901.19999999999993</v>
      </c>
      <c r="X145">
        <v>923.55</v>
      </c>
      <c r="Y145">
        <v>934.34999999999991</v>
      </c>
      <c r="Z145">
        <v>973.05</v>
      </c>
      <c r="AA145">
        <v>909</v>
      </c>
      <c r="AB145">
        <v>930.3</v>
      </c>
      <c r="AC145">
        <v>958.8</v>
      </c>
    </row>
    <row r="146" spans="1:29" x14ac:dyDescent="0.2">
      <c r="A146" s="72" t="s">
        <v>203</v>
      </c>
      <c r="B146" s="145" t="s">
        <v>213</v>
      </c>
      <c r="C146" s="73" t="s">
        <v>13</v>
      </c>
      <c r="D146" s="74" t="str">
        <f t="shared" si="7"/>
        <v>UKSocialMediaOrder</v>
      </c>
      <c r="E146" s="74"/>
      <c r="F146">
        <v>821.69999999999993</v>
      </c>
      <c r="G146">
        <v>795.75</v>
      </c>
      <c r="H146">
        <v>801.9</v>
      </c>
      <c r="I146">
        <v>731.69999999999993</v>
      </c>
      <c r="J146">
        <v>800.69999999999993</v>
      </c>
      <c r="K146">
        <v>748.05</v>
      </c>
      <c r="L146">
        <v>777.3</v>
      </c>
      <c r="M146">
        <v>750.75</v>
      </c>
      <c r="N146">
        <v>793.19999999999993</v>
      </c>
      <c r="O146">
        <v>717.3</v>
      </c>
      <c r="P146">
        <v>769.19999999999993</v>
      </c>
      <c r="Q146">
        <v>724.94999999999993</v>
      </c>
      <c r="R146">
        <v>788.55</v>
      </c>
      <c r="S146">
        <v>734.25</v>
      </c>
      <c r="T146">
        <v>712.94999999999993</v>
      </c>
      <c r="U146">
        <v>687.44999999999993</v>
      </c>
      <c r="V146">
        <v>675.6</v>
      </c>
      <c r="W146">
        <v>804.9</v>
      </c>
      <c r="X146">
        <v>778.94999999999993</v>
      </c>
      <c r="Y146">
        <v>750.15</v>
      </c>
      <c r="Z146">
        <v>762.44999999999993</v>
      </c>
      <c r="AA146">
        <v>702.6</v>
      </c>
      <c r="AB146">
        <v>686.55</v>
      </c>
      <c r="AC146">
        <v>823.5</v>
      </c>
    </row>
    <row r="147" spans="1:29" x14ac:dyDescent="0.2">
      <c r="A147" s="72" t="s">
        <v>203</v>
      </c>
      <c r="B147" s="145" t="s">
        <v>213</v>
      </c>
      <c r="C147" s="73" t="s">
        <v>205</v>
      </c>
      <c r="D147" s="74" t="str">
        <f t="shared" si="7"/>
        <v>UKSocialMediaSubscriptions</v>
      </c>
      <c r="E147" s="74"/>
      <c r="F147">
        <v>143</v>
      </c>
      <c r="G147">
        <v>150</v>
      </c>
      <c r="H147">
        <v>100</v>
      </c>
      <c r="I147">
        <v>155</v>
      </c>
      <c r="J147">
        <v>111</v>
      </c>
      <c r="K147">
        <v>153</v>
      </c>
      <c r="L147">
        <v>142</v>
      </c>
      <c r="M147">
        <v>195</v>
      </c>
      <c r="N147">
        <v>170</v>
      </c>
      <c r="O147">
        <v>162</v>
      </c>
      <c r="P147">
        <v>152</v>
      </c>
      <c r="Q147">
        <v>103</v>
      </c>
      <c r="R147">
        <v>160</v>
      </c>
      <c r="S147">
        <v>164</v>
      </c>
      <c r="T147">
        <v>177</v>
      </c>
      <c r="U147">
        <v>184</v>
      </c>
      <c r="V147">
        <v>158</v>
      </c>
      <c r="W147">
        <v>195</v>
      </c>
      <c r="X147">
        <v>177</v>
      </c>
      <c r="Y147">
        <v>106</v>
      </c>
      <c r="Z147">
        <v>138</v>
      </c>
      <c r="AA147">
        <v>168</v>
      </c>
      <c r="AB147">
        <v>195</v>
      </c>
      <c r="AC147">
        <v>173</v>
      </c>
    </row>
    <row r="148" spans="1:29" x14ac:dyDescent="0.2">
      <c r="A148" s="72" t="s">
        <v>203</v>
      </c>
      <c r="B148" s="145" t="s">
        <v>213</v>
      </c>
      <c r="C148" s="73" t="s">
        <v>206</v>
      </c>
      <c r="D148" s="74" t="str">
        <f t="shared" si="7"/>
        <v>UKSocialMediaPages/Session</v>
      </c>
      <c r="E148" s="74"/>
      <c r="F148" s="75">
        <v>4</v>
      </c>
      <c r="G148" s="75">
        <v>4</v>
      </c>
      <c r="H148" s="75">
        <v>3</v>
      </c>
      <c r="I148" s="75">
        <v>3</v>
      </c>
      <c r="J148" s="75">
        <v>3</v>
      </c>
      <c r="K148" s="75">
        <v>4</v>
      </c>
      <c r="L148" s="75">
        <v>3</v>
      </c>
      <c r="M148" s="75">
        <v>3</v>
      </c>
      <c r="N148" s="75">
        <v>3</v>
      </c>
      <c r="O148" s="75">
        <v>4</v>
      </c>
      <c r="P148" s="75">
        <v>4</v>
      </c>
      <c r="Q148" s="75">
        <v>4</v>
      </c>
      <c r="R148" s="75">
        <v>4</v>
      </c>
      <c r="S148" s="75">
        <v>3</v>
      </c>
      <c r="T148" s="75">
        <v>3</v>
      </c>
      <c r="U148" s="75">
        <v>4</v>
      </c>
      <c r="V148" s="75">
        <v>4</v>
      </c>
      <c r="W148" s="75">
        <v>4</v>
      </c>
      <c r="X148" s="75">
        <v>3</v>
      </c>
      <c r="Y148" s="75">
        <v>3</v>
      </c>
      <c r="Z148" s="75">
        <v>4</v>
      </c>
      <c r="AA148" s="75">
        <v>3</v>
      </c>
      <c r="AB148" s="75">
        <v>4</v>
      </c>
      <c r="AC148" s="75">
        <v>4</v>
      </c>
    </row>
    <row r="149" spans="1:29" x14ac:dyDescent="0.2">
      <c r="A149" s="72" t="s">
        <v>203</v>
      </c>
      <c r="B149" s="145" t="s">
        <v>213</v>
      </c>
      <c r="C149" s="73" t="s">
        <v>207</v>
      </c>
      <c r="D149" s="74" t="str">
        <f t="shared" si="7"/>
        <v>UKSocialMediaEngRate</v>
      </c>
      <c r="E149" s="74"/>
      <c r="F149" s="60">
        <v>0.73</v>
      </c>
      <c r="G149" s="60">
        <v>0.73</v>
      </c>
      <c r="H149" s="60">
        <v>0.64</v>
      </c>
      <c r="I149" s="60">
        <v>0.63</v>
      </c>
      <c r="J149" s="60">
        <v>0.75</v>
      </c>
      <c r="K149" s="60">
        <v>0.65</v>
      </c>
      <c r="L149" s="60">
        <v>0.7</v>
      </c>
      <c r="M149" s="60">
        <v>0.73</v>
      </c>
      <c r="N149" s="60">
        <v>0.73</v>
      </c>
      <c r="O149" s="60">
        <v>0.64</v>
      </c>
      <c r="P149" s="60">
        <v>0.63</v>
      </c>
      <c r="Q149" s="60">
        <v>0.75</v>
      </c>
      <c r="R149" s="60">
        <v>0.65</v>
      </c>
      <c r="S149" s="60">
        <v>0.7</v>
      </c>
      <c r="T149" s="60">
        <v>0.73</v>
      </c>
      <c r="U149" s="60">
        <v>0.73</v>
      </c>
      <c r="V149" s="60">
        <v>0.64</v>
      </c>
      <c r="W149" s="60">
        <v>0.63</v>
      </c>
      <c r="X149" s="60">
        <v>0.75</v>
      </c>
      <c r="Y149" s="60">
        <v>0.65</v>
      </c>
      <c r="Z149" s="60">
        <v>0.7</v>
      </c>
      <c r="AA149" s="60">
        <v>0.73</v>
      </c>
      <c r="AB149" s="60">
        <v>0.73</v>
      </c>
      <c r="AC149" s="60">
        <v>0.64</v>
      </c>
    </row>
    <row r="150" spans="1:29" x14ac:dyDescent="0.2">
      <c r="A150" s="72" t="s">
        <v>203</v>
      </c>
      <c r="B150" s="145" t="s">
        <v>213</v>
      </c>
      <c r="C150" s="73" t="s">
        <v>208</v>
      </c>
      <c r="D150" s="74" t="str">
        <f t="shared" si="7"/>
        <v>UKSocialMediaLikes</v>
      </c>
      <c r="E150" s="74"/>
      <c r="F150">
        <v>158</v>
      </c>
      <c r="G150">
        <v>156</v>
      </c>
      <c r="H150">
        <v>198</v>
      </c>
      <c r="I150">
        <v>182</v>
      </c>
      <c r="J150">
        <v>189</v>
      </c>
      <c r="K150">
        <v>174</v>
      </c>
      <c r="L150">
        <v>189</v>
      </c>
      <c r="M150">
        <v>199</v>
      </c>
      <c r="N150">
        <v>167</v>
      </c>
      <c r="O150">
        <v>195</v>
      </c>
      <c r="P150">
        <v>177</v>
      </c>
      <c r="Q150">
        <v>167</v>
      </c>
      <c r="R150">
        <v>180</v>
      </c>
      <c r="S150">
        <v>152</v>
      </c>
      <c r="T150">
        <v>157</v>
      </c>
      <c r="U150">
        <v>169</v>
      </c>
      <c r="V150">
        <v>165</v>
      </c>
      <c r="W150">
        <v>165</v>
      </c>
      <c r="X150">
        <v>170</v>
      </c>
      <c r="Y150">
        <v>163</v>
      </c>
      <c r="Z150">
        <v>200</v>
      </c>
      <c r="AA150">
        <v>197</v>
      </c>
      <c r="AB150">
        <v>174</v>
      </c>
      <c r="AC150">
        <v>169</v>
      </c>
    </row>
    <row r="151" spans="1:29" x14ac:dyDescent="0.2">
      <c r="A151" s="72" t="s">
        <v>203</v>
      </c>
      <c r="B151" s="145" t="s">
        <v>213</v>
      </c>
      <c r="C151" s="73" t="s">
        <v>212</v>
      </c>
      <c r="D151" s="74" t="str">
        <f t="shared" si="7"/>
        <v>UKSocialMediaSales</v>
      </c>
      <c r="E151" s="74"/>
      <c r="F151">
        <v>11714.1</v>
      </c>
      <c r="G151">
        <v>10114.199999999999</v>
      </c>
      <c r="H151">
        <v>8633.25</v>
      </c>
      <c r="I151">
        <v>12424.65</v>
      </c>
      <c r="J151">
        <v>12211.949999999999</v>
      </c>
      <c r="K151">
        <v>9002.6999999999989</v>
      </c>
      <c r="L151">
        <v>11587.65</v>
      </c>
      <c r="M151">
        <v>10875.6</v>
      </c>
      <c r="N151">
        <v>9637.7999999999993</v>
      </c>
      <c r="O151">
        <v>11702.1</v>
      </c>
      <c r="P151">
        <v>9405.6</v>
      </c>
      <c r="Q151">
        <v>11364.6</v>
      </c>
      <c r="R151">
        <v>9055.1999999999989</v>
      </c>
      <c r="S151">
        <v>11453.4</v>
      </c>
      <c r="T151">
        <v>10435.35</v>
      </c>
      <c r="U151">
        <v>8256.2999999999993</v>
      </c>
      <c r="V151">
        <v>11849.25</v>
      </c>
      <c r="W151">
        <v>8807.1</v>
      </c>
      <c r="X151">
        <v>8935.35</v>
      </c>
      <c r="Y151">
        <v>10334.85</v>
      </c>
      <c r="Z151">
        <v>9982.5</v>
      </c>
      <c r="AA151">
        <v>9556.7999999999993</v>
      </c>
      <c r="AB151">
        <v>9003</v>
      </c>
      <c r="AC151">
        <v>8639.6999999999989</v>
      </c>
    </row>
    <row r="152" spans="1:29" x14ac:dyDescent="0.2">
      <c r="A152" s="72" t="s">
        <v>203</v>
      </c>
      <c r="B152" s="145" t="s">
        <v>213</v>
      </c>
      <c r="C152" s="73" t="s">
        <v>251</v>
      </c>
      <c r="D152" s="74" t="str">
        <f t="shared" si="7"/>
        <v>UKSocialMediaUsers</v>
      </c>
      <c r="E152" s="74"/>
      <c r="F152">
        <v>24722</v>
      </c>
      <c r="G152">
        <v>25172</v>
      </c>
      <c r="H152">
        <v>26069</v>
      </c>
      <c r="I152">
        <v>23450</v>
      </c>
      <c r="J152">
        <v>26159</v>
      </c>
      <c r="K152">
        <v>26587</v>
      </c>
      <c r="L152">
        <v>23161</v>
      </c>
      <c r="M152">
        <v>24959</v>
      </c>
      <c r="N152">
        <v>26335</v>
      </c>
      <c r="O152">
        <v>26405</v>
      </c>
      <c r="P152">
        <v>23403</v>
      </c>
      <c r="Q152">
        <v>24708</v>
      </c>
      <c r="R152">
        <v>26642</v>
      </c>
      <c r="S152">
        <v>24867</v>
      </c>
      <c r="T152">
        <v>24043</v>
      </c>
      <c r="U152">
        <v>24486</v>
      </c>
      <c r="V152">
        <v>26424</v>
      </c>
      <c r="W152">
        <v>25597</v>
      </c>
      <c r="X152">
        <v>26485</v>
      </c>
      <c r="Y152">
        <v>26556</v>
      </c>
      <c r="Z152">
        <v>26268</v>
      </c>
      <c r="AA152">
        <v>23898</v>
      </c>
      <c r="AB152">
        <v>22306</v>
      </c>
      <c r="AC152">
        <v>26931</v>
      </c>
    </row>
    <row r="153" spans="1:29" s="123" customFormat="1" x14ac:dyDescent="0.2">
      <c r="A153" s="120" t="s">
        <v>203</v>
      </c>
      <c r="B153" s="145" t="s">
        <v>213</v>
      </c>
      <c r="C153" s="121" t="s">
        <v>252</v>
      </c>
      <c r="D153" s="122" t="str">
        <f t="shared" si="7"/>
        <v>UKSocialMediaNewUsers</v>
      </c>
      <c r="E153" s="122"/>
      <c r="F153" s="123">
        <v>0.67</v>
      </c>
      <c r="G153" s="123">
        <v>0.67</v>
      </c>
      <c r="H153" s="123">
        <v>0.67</v>
      </c>
      <c r="I153" s="123">
        <v>0.67</v>
      </c>
      <c r="J153" s="123">
        <v>0.67</v>
      </c>
      <c r="K153" s="123">
        <v>0.67</v>
      </c>
      <c r="L153" s="123">
        <v>0.67</v>
      </c>
      <c r="M153" s="123">
        <v>0.67</v>
      </c>
      <c r="N153" s="123">
        <v>0.67</v>
      </c>
      <c r="O153" s="123">
        <v>0.67</v>
      </c>
      <c r="P153" s="123">
        <v>0.67</v>
      </c>
      <c r="Q153" s="123">
        <v>0.67</v>
      </c>
      <c r="R153" s="123">
        <v>0.67</v>
      </c>
      <c r="S153" s="123">
        <v>0.67</v>
      </c>
      <c r="T153" s="123">
        <v>0.67</v>
      </c>
      <c r="U153" s="123">
        <v>0.67</v>
      </c>
      <c r="V153" s="123">
        <v>0.67</v>
      </c>
      <c r="W153" s="123">
        <v>0.67</v>
      </c>
      <c r="X153" s="123">
        <v>0.67</v>
      </c>
      <c r="Y153" s="123">
        <v>0.67</v>
      </c>
      <c r="Z153" s="123">
        <v>0.67</v>
      </c>
      <c r="AA153" s="123">
        <v>0.67</v>
      </c>
      <c r="AB153" s="123">
        <v>0.67</v>
      </c>
      <c r="AC153" s="123">
        <v>0.67</v>
      </c>
    </row>
    <row r="154" spans="1:29" s="123" customFormat="1" x14ac:dyDescent="0.2">
      <c r="A154" s="120" t="s">
        <v>203</v>
      </c>
      <c r="B154" s="145" t="s">
        <v>213</v>
      </c>
      <c r="C154" s="121" t="s">
        <v>253</v>
      </c>
      <c r="D154" s="122" t="str">
        <f t="shared" si="7"/>
        <v>UKSocialMediaFacebookFollowers</v>
      </c>
      <c r="E154" s="122"/>
      <c r="F154" s="125">
        <v>28000</v>
      </c>
      <c r="G154" s="125">
        <v>27000</v>
      </c>
      <c r="H154" s="125">
        <v>26000</v>
      </c>
      <c r="I154" s="125">
        <v>25000</v>
      </c>
      <c r="J154" s="125">
        <v>28000</v>
      </c>
      <c r="K154" s="125">
        <v>27000</v>
      </c>
      <c r="L154" s="125">
        <v>26000</v>
      </c>
      <c r="M154" s="125">
        <v>25000</v>
      </c>
      <c r="N154" s="125">
        <v>28000</v>
      </c>
      <c r="O154" s="125">
        <v>27000</v>
      </c>
      <c r="P154" s="125">
        <v>26000</v>
      </c>
      <c r="Q154" s="125">
        <v>25000</v>
      </c>
      <c r="R154" s="125">
        <v>28000</v>
      </c>
      <c r="S154" s="125">
        <v>27000</v>
      </c>
      <c r="T154" s="125">
        <v>26000</v>
      </c>
      <c r="U154" s="125">
        <v>25000</v>
      </c>
      <c r="V154" s="125">
        <v>28000</v>
      </c>
      <c r="W154" s="125">
        <v>27000</v>
      </c>
      <c r="X154" s="125">
        <v>26000</v>
      </c>
      <c r="Y154" s="125">
        <v>25000</v>
      </c>
      <c r="Z154" s="125">
        <v>28000</v>
      </c>
      <c r="AA154" s="125">
        <v>27000</v>
      </c>
      <c r="AB154" s="125">
        <v>26000</v>
      </c>
      <c r="AC154" s="125">
        <v>25000</v>
      </c>
    </row>
    <row r="155" spans="1:29" s="123" customFormat="1" x14ac:dyDescent="0.2">
      <c r="A155" s="120" t="s">
        <v>203</v>
      </c>
      <c r="B155" s="145" t="s">
        <v>213</v>
      </c>
      <c r="C155" s="121" t="s">
        <v>254</v>
      </c>
      <c r="D155" s="122" t="str">
        <f t="shared" si="7"/>
        <v>UKSocialMediaYoutubeSubscribers</v>
      </c>
      <c r="E155" s="122"/>
      <c r="F155" s="125">
        <v>56000</v>
      </c>
      <c r="G155" s="125">
        <v>50000</v>
      </c>
      <c r="H155" s="125">
        <v>44000</v>
      </c>
      <c r="I155" s="125">
        <v>38000</v>
      </c>
      <c r="J155" s="125">
        <v>56000</v>
      </c>
      <c r="K155" s="125">
        <v>50000</v>
      </c>
      <c r="L155" s="125">
        <v>44000</v>
      </c>
      <c r="M155" s="125">
        <v>38000</v>
      </c>
      <c r="N155" s="125">
        <v>56000</v>
      </c>
      <c r="O155" s="125">
        <v>50000</v>
      </c>
      <c r="P155" s="125">
        <v>44000</v>
      </c>
      <c r="Q155" s="125">
        <v>38000</v>
      </c>
      <c r="R155" s="125">
        <v>56000</v>
      </c>
      <c r="S155" s="125">
        <v>50000</v>
      </c>
      <c r="T155" s="125">
        <v>44000</v>
      </c>
      <c r="U155" s="125">
        <v>38000</v>
      </c>
      <c r="V155" s="125">
        <v>56000</v>
      </c>
      <c r="W155" s="125">
        <v>50000</v>
      </c>
      <c r="X155" s="125">
        <v>44000</v>
      </c>
      <c r="Y155" s="125">
        <v>38000</v>
      </c>
      <c r="Z155" s="125">
        <v>56000</v>
      </c>
      <c r="AA155" s="125">
        <v>50000</v>
      </c>
      <c r="AB155" s="125">
        <v>44000</v>
      </c>
      <c r="AC155" s="125">
        <v>38000</v>
      </c>
    </row>
    <row r="156" spans="1:29" s="123" customFormat="1" x14ac:dyDescent="0.2">
      <c r="A156" s="120" t="s">
        <v>203</v>
      </c>
      <c r="B156" s="145" t="s">
        <v>213</v>
      </c>
      <c r="C156" s="121" t="s">
        <v>255</v>
      </c>
      <c r="D156" s="122" t="str">
        <f t="shared" si="7"/>
        <v>UKSocialMediaTwitterFollowers</v>
      </c>
      <c r="E156" s="122"/>
      <c r="F156" s="125">
        <v>13000</v>
      </c>
      <c r="G156" s="125">
        <v>10000</v>
      </c>
      <c r="H156" s="125">
        <v>7000</v>
      </c>
      <c r="I156" s="125">
        <v>4000</v>
      </c>
      <c r="J156" s="125">
        <v>13000</v>
      </c>
      <c r="K156" s="125">
        <v>10000</v>
      </c>
      <c r="L156" s="125">
        <v>7000</v>
      </c>
      <c r="M156" s="125">
        <v>4000</v>
      </c>
      <c r="N156" s="125">
        <v>13000</v>
      </c>
      <c r="O156" s="125">
        <v>10000</v>
      </c>
      <c r="P156" s="125">
        <v>7000</v>
      </c>
      <c r="Q156" s="125">
        <v>4000</v>
      </c>
      <c r="R156" s="125">
        <v>13000</v>
      </c>
      <c r="S156" s="125">
        <v>10000</v>
      </c>
      <c r="T156" s="125">
        <v>7000</v>
      </c>
      <c r="U156" s="125">
        <v>4000</v>
      </c>
      <c r="V156" s="125">
        <v>13000</v>
      </c>
      <c r="W156" s="125">
        <v>10000</v>
      </c>
      <c r="X156" s="125">
        <v>7000</v>
      </c>
      <c r="Y156" s="125">
        <v>4000</v>
      </c>
      <c r="Z156" s="125">
        <v>13000</v>
      </c>
      <c r="AA156" s="125">
        <v>10000</v>
      </c>
      <c r="AB156" s="125">
        <v>7000</v>
      </c>
      <c r="AC156" s="125">
        <v>4000</v>
      </c>
    </row>
    <row r="157" spans="1:29" s="123" customFormat="1" x14ac:dyDescent="0.2">
      <c r="A157" s="120" t="s">
        <v>203</v>
      </c>
      <c r="B157" s="145" t="s">
        <v>213</v>
      </c>
      <c r="C157" s="121" t="s">
        <v>256</v>
      </c>
      <c r="D157" s="122" t="str">
        <f t="shared" si="7"/>
        <v>UKSocialMediaInstagramFollowers</v>
      </c>
      <c r="E157" s="122"/>
      <c r="F157" s="125">
        <v>8000</v>
      </c>
      <c r="G157" s="125">
        <v>9000</v>
      </c>
      <c r="H157" s="125">
        <v>10000</v>
      </c>
      <c r="I157" s="125">
        <v>11000</v>
      </c>
      <c r="J157" s="125">
        <v>8000</v>
      </c>
      <c r="K157" s="125">
        <v>9000</v>
      </c>
      <c r="L157" s="125">
        <v>10000</v>
      </c>
      <c r="M157" s="125">
        <v>11000</v>
      </c>
      <c r="N157" s="125">
        <v>8000</v>
      </c>
      <c r="O157" s="125">
        <v>9000</v>
      </c>
      <c r="P157" s="125">
        <v>10000</v>
      </c>
      <c r="Q157" s="125">
        <v>11000</v>
      </c>
      <c r="R157" s="125">
        <v>8000</v>
      </c>
      <c r="S157" s="125">
        <v>9000</v>
      </c>
      <c r="T157" s="125">
        <v>10000</v>
      </c>
      <c r="U157" s="125">
        <v>11000</v>
      </c>
      <c r="V157" s="125">
        <v>8000</v>
      </c>
      <c r="W157" s="125">
        <v>9000</v>
      </c>
      <c r="X157" s="125">
        <v>10000</v>
      </c>
      <c r="Y157" s="125">
        <v>11000</v>
      </c>
      <c r="Z157" s="125">
        <v>8000</v>
      </c>
      <c r="AA157" s="125">
        <v>9000</v>
      </c>
      <c r="AB157" s="125">
        <v>10000</v>
      </c>
      <c r="AC157" s="125">
        <v>11000</v>
      </c>
    </row>
    <row r="158" spans="1:29" s="123" customFormat="1" x14ac:dyDescent="0.2">
      <c r="A158" s="120" t="s">
        <v>203</v>
      </c>
      <c r="B158" s="145" t="s">
        <v>213</v>
      </c>
      <c r="C158" s="121" t="s">
        <v>257</v>
      </c>
      <c r="D158" s="122" t="str">
        <f t="shared" si="7"/>
        <v>UKSocialMediaSnapchatFollowers</v>
      </c>
      <c r="E158" s="122"/>
      <c r="F158" s="125">
        <v>18000</v>
      </c>
      <c r="G158" s="125">
        <v>15000</v>
      </c>
      <c r="H158" s="125">
        <v>12000</v>
      </c>
      <c r="I158" s="125">
        <v>9000</v>
      </c>
      <c r="J158" s="125">
        <v>18000</v>
      </c>
      <c r="K158" s="125">
        <v>15000</v>
      </c>
      <c r="L158" s="125">
        <v>12000</v>
      </c>
      <c r="M158" s="125">
        <v>9000</v>
      </c>
      <c r="N158" s="125">
        <v>18000</v>
      </c>
      <c r="O158" s="125">
        <v>15000</v>
      </c>
      <c r="P158" s="125">
        <v>12000</v>
      </c>
      <c r="Q158" s="125">
        <v>9000</v>
      </c>
      <c r="R158" s="125">
        <v>18000</v>
      </c>
      <c r="S158" s="125">
        <v>15000</v>
      </c>
      <c r="T158" s="125">
        <v>12000</v>
      </c>
      <c r="U158" s="125">
        <v>9000</v>
      </c>
      <c r="V158" s="125">
        <v>18000</v>
      </c>
      <c r="W158" s="125">
        <v>15000</v>
      </c>
      <c r="X158" s="125">
        <v>12000</v>
      </c>
      <c r="Y158" s="125">
        <v>9000</v>
      </c>
      <c r="Z158" s="125">
        <v>18000</v>
      </c>
      <c r="AA158" s="125">
        <v>15000</v>
      </c>
      <c r="AB158" s="125">
        <v>12000</v>
      </c>
      <c r="AC158" s="125">
        <v>9000</v>
      </c>
    </row>
    <row r="159" spans="1:29" s="123" customFormat="1" x14ac:dyDescent="0.2">
      <c r="A159" s="120" t="s">
        <v>203</v>
      </c>
      <c r="B159" s="145" t="s">
        <v>213</v>
      </c>
      <c r="C159" s="121" t="s">
        <v>258</v>
      </c>
      <c r="D159" s="122" t="str">
        <f t="shared" si="7"/>
        <v>UKSocialMediaReviews</v>
      </c>
      <c r="E159" s="122"/>
      <c r="F159" s="124">
        <v>4.7</v>
      </c>
      <c r="G159" s="124">
        <v>4.9000000000000004</v>
      </c>
      <c r="H159" s="124">
        <v>4.7</v>
      </c>
      <c r="I159" s="124">
        <v>4.9000000000000004</v>
      </c>
      <c r="J159" s="124">
        <v>4.7</v>
      </c>
      <c r="K159" s="124">
        <v>4.9000000000000004</v>
      </c>
      <c r="L159" s="124">
        <v>4.7</v>
      </c>
      <c r="M159" s="124">
        <v>4.9000000000000004</v>
      </c>
      <c r="N159" s="124">
        <v>4.7</v>
      </c>
      <c r="O159" s="124">
        <v>4.9000000000000004</v>
      </c>
      <c r="P159" s="124">
        <v>4.7</v>
      </c>
      <c r="Q159" s="124">
        <v>4.9000000000000004</v>
      </c>
      <c r="R159" s="124">
        <v>4.7</v>
      </c>
      <c r="S159" s="124">
        <v>4.9000000000000004</v>
      </c>
      <c r="T159" s="124">
        <v>4.7</v>
      </c>
      <c r="U159" s="124">
        <v>4.9000000000000004</v>
      </c>
      <c r="V159" s="124">
        <v>4.7</v>
      </c>
      <c r="W159" s="124">
        <v>4.9000000000000004</v>
      </c>
      <c r="X159" s="124">
        <v>4.7</v>
      </c>
      <c r="Y159" s="124">
        <v>4.9000000000000004</v>
      </c>
      <c r="Z159" s="124">
        <v>4.7</v>
      </c>
      <c r="AA159" s="124">
        <v>4.9000000000000004</v>
      </c>
      <c r="AB159" s="124">
        <v>4.7</v>
      </c>
      <c r="AC159" s="124">
        <v>4.9000000000000004</v>
      </c>
    </row>
    <row r="160" spans="1:29" s="123" customFormat="1" x14ac:dyDescent="0.2">
      <c r="A160" s="120" t="s">
        <v>203</v>
      </c>
      <c r="B160" s="145" t="s">
        <v>213</v>
      </c>
      <c r="C160" s="121" t="s">
        <v>259</v>
      </c>
      <c r="D160" s="122" t="str">
        <f t="shared" si="7"/>
        <v>UKSocialMediaSpend</v>
      </c>
      <c r="E160" s="122"/>
      <c r="F160" s="124">
        <v>5293</v>
      </c>
      <c r="G160" s="124">
        <v>4292</v>
      </c>
      <c r="H160" s="124">
        <v>5748</v>
      </c>
      <c r="I160" s="124">
        <v>4657</v>
      </c>
      <c r="J160" s="124">
        <v>5931</v>
      </c>
      <c r="K160" s="124">
        <v>5162</v>
      </c>
      <c r="L160" s="124">
        <v>5815</v>
      </c>
      <c r="M160" s="124">
        <v>4549</v>
      </c>
      <c r="N160" s="124">
        <v>5821</v>
      </c>
      <c r="O160" s="124">
        <v>4969</v>
      </c>
      <c r="P160" s="124">
        <v>5160</v>
      </c>
      <c r="Q160" s="124">
        <v>5214</v>
      </c>
      <c r="R160" s="124">
        <v>4475</v>
      </c>
      <c r="S160" s="124">
        <v>5812</v>
      </c>
      <c r="T160" s="124">
        <v>5564</v>
      </c>
      <c r="U160" s="124">
        <v>5449</v>
      </c>
      <c r="V160" s="124">
        <v>5046</v>
      </c>
      <c r="W160" s="124">
        <v>4075</v>
      </c>
      <c r="X160" s="124">
        <v>5560</v>
      </c>
      <c r="Y160" s="124">
        <v>4054</v>
      </c>
      <c r="Z160" s="124">
        <v>5058</v>
      </c>
      <c r="AA160" s="124">
        <v>5339</v>
      </c>
      <c r="AB160" s="124">
        <v>5142</v>
      </c>
      <c r="AC160" s="124">
        <v>5713</v>
      </c>
    </row>
    <row r="161" spans="1:29" s="123" customFormat="1" x14ac:dyDescent="0.2">
      <c r="A161" s="120" t="s">
        <v>203</v>
      </c>
      <c r="B161" s="145" t="s">
        <v>213</v>
      </c>
      <c r="C161" s="121" t="s">
        <v>239</v>
      </c>
      <c r="D161" s="122" t="str">
        <f t="shared" si="7"/>
        <v>UKSocialMediaCPA</v>
      </c>
      <c r="E161" s="122"/>
      <c r="F161" s="124">
        <v>1</v>
      </c>
      <c r="G161" s="124">
        <v>2</v>
      </c>
      <c r="H161" s="124">
        <v>2</v>
      </c>
      <c r="I161" s="124">
        <v>2</v>
      </c>
      <c r="J161" s="124">
        <v>2</v>
      </c>
      <c r="K161" s="124">
        <v>1</v>
      </c>
      <c r="L161" s="124">
        <v>1</v>
      </c>
      <c r="M161" s="124">
        <v>1</v>
      </c>
      <c r="N161" s="124">
        <v>1</v>
      </c>
      <c r="O161" s="124">
        <v>2</v>
      </c>
      <c r="P161" s="124">
        <v>2</v>
      </c>
      <c r="Q161" s="124">
        <v>2</v>
      </c>
      <c r="R161" s="124">
        <v>1</v>
      </c>
      <c r="S161" s="124">
        <v>2</v>
      </c>
      <c r="T161" s="124">
        <v>1</v>
      </c>
      <c r="U161" s="124">
        <v>2</v>
      </c>
      <c r="V161" s="124">
        <v>2</v>
      </c>
      <c r="W161" s="124">
        <v>1</v>
      </c>
      <c r="X161" s="124">
        <v>2</v>
      </c>
      <c r="Y161" s="124">
        <v>1</v>
      </c>
      <c r="Z161" s="124">
        <v>2</v>
      </c>
      <c r="AA161" s="124">
        <v>2</v>
      </c>
      <c r="AB161" s="124">
        <v>2</v>
      </c>
      <c r="AC161" s="124">
        <v>2</v>
      </c>
    </row>
    <row r="163" spans="1:29" x14ac:dyDescent="0.2">
      <c r="A163" s="72" t="s">
        <v>203</v>
      </c>
      <c r="B163" s="145" t="s">
        <v>174</v>
      </c>
      <c r="C163" s="73" t="s">
        <v>11</v>
      </c>
      <c r="D163" s="74" t="str">
        <f t="shared" ref="D163:D183" si="8">A163&amp;B163&amp;C163</f>
        <v>UKSEOSessions</v>
      </c>
      <c r="E163" s="74"/>
      <c r="F163">
        <v>4158</v>
      </c>
      <c r="G163">
        <v>4492.9000000000005</v>
      </c>
      <c r="H163">
        <v>3012.5</v>
      </c>
      <c r="I163">
        <v>4102.7</v>
      </c>
      <c r="J163">
        <v>4438.6000000000004</v>
      </c>
      <c r="K163">
        <v>3492.4</v>
      </c>
      <c r="L163">
        <v>3922.1000000000004</v>
      </c>
      <c r="M163">
        <v>3866</v>
      </c>
      <c r="N163">
        <v>4311.4000000000005</v>
      </c>
      <c r="O163">
        <v>3089.3</v>
      </c>
      <c r="P163">
        <v>3442.7000000000003</v>
      </c>
      <c r="Q163">
        <v>4148.4000000000005</v>
      </c>
      <c r="R163">
        <v>4112.7</v>
      </c>
      <c r="S163">
        <v>3365.2000000000003</v>
      </c>
      <c r="T163">
        <v>4163.4000000000005</v>
      </c>
      <c r="U163">
        <v>4332.7</v>
      </c>
      <c r="V163">
        <v>3560.1000000000004</v>
      </c>
      <c r="W163">
        <v>4304</v>
      </c>
      <c r="X163">
        <v>3173.2000000000003</v>
      </c>
      <c r="Y163">
        <v>3245.9</v>
      </c>
      <c r="Z163">
        <v>4103.4000000000005</v>
      </c>
      <c r="AA163">
        <v>3264.4</v>
      </c>
      <c r="AB163">
        <v>3199.4</v>
      </c>
      <c r="AC163">
        <v>4326.2</v>
      </c>
    </row>
    <row r="164" spans="1:29" x14ac:dyDescent="0.2">
      <c r="A164" s="72" t="s">
        <v>203</v>
      </c>
      <c r="B164" s="145" t="s">
        <v>174</v>
      </c>
      <c r="C164" s="73" t="s">
        <v>209</v>
      </c>
      <c r="D164" s="74" t="str">
        <f t="shared" si="8"/>
        <v>UKSEOCategoryView</v>
      </c>
      <c r="E164" s="74"/>
      <c r="F164">
        <v>2084.7000000000003</v>
      </c>
      <c r="G164">
        <v>2095</v>
      </c>
      <c r="H164">
        <v>2060.1</v>
      </c>
      <c r="I164">
        <v>2060</v>
      </c>
      <c r="J164">
        <v>1912.2</v>
      </c>
      <c r="K164">
        <v>1886.3000000000002</v>
      </c>
      <c r="L164">
        <v>1849.9</v>
      </c>
      <c r="M164">
        <v>2006.4</v>
      </c>
      <c r="N164">
        <v>2381.7000000000003</v>
      </c>
      <c r="O164">
        <v>2090</v>
      </c>
      <c r="P164">
        <v>1861.6000000000001</v>
      </c>
      <c r="Q164">
        <v>1810.3000000000002</v>
      </c>
      <c r="R164">
        <v>2214.9</v>
      </c>
      <c r="S164">
        <v>1916.8000000000002</v>
      </c>
      <c r="T164">
        <v>2335.1</v>
      </c>
      <c r="U164">
        <v>2040.3000000000002</v>
      </c>
      <c r="V164">
        <v>1933.4</v>
      </c>
      <c r="W164">
        <v>2233.4</v>
      </c>
      <c r="X164">
        <v>2102.9</v>
      </c>
      <c r="Y164">
        <v>2040.6000000000001</v>
      </c>
      <c r="Z164">
        <v>1898.5</v>
      </c>
      <c r="AA164">
        <v>1970</v>
      </c>
      <c r="AB164">
        <v>2312.2000000000003</v>
      </c>
      <c r="AC164">
        <v>2484.3000000000002</v>
      </c>
    </row>
    <row r="165" spans="1:29" x14ac:dyDescent="0.2">
      <c r="A165" s="72" t="s">
        <v>203</v>
      </c>
      <c r="B165" s="145" t="s">
        <v>174</v>
      </c>
      <c r="C165" s="73" t="s">
        <v>210</v>
      </c>
      <c r="D165" s="74" t="str">
        <f t="shared" si="8"/>
        <v>UKSEOProductView</v>
      </c>
      <c r="E165" s="74"/>
      <c r="F165">
        <v>1513</v>
      </c>
      <c r="G165">
        <v>1489.1000000000001</v>
      </c>
      <c r="H165">
        <v>1307.7</v>
      </c>
      <c r="I165">
        <v>1617.7</v>
      </c>
      <c r="J165">
        <v>1380.7</v>
      </c>
      <c r="K165">
        <v>1472.8000000000002</v>
      </c>
      <c r="L165">
        <v>1657.6000000000001</v>
      </c>
      <c r="M165">
        <v>1440.7</v>
      </c>
      <c r="N165">
        <v>1655.7</v>
      </c>
      <c r="O165">
        <v>1483.9</v>
      </c>
      <c r="P165">
        <v>1425.1000000000001</v>
      </c>
      <c r="Q165">
        <v>1301.9000000000001</v>
      </c>
      <c r="R165">
        <v>1585.9</v>
      </c>
      <c r="S165">
        <v>1332.8000000000002</v>
      </c>
      <c r="T165">
        <v>1629.3000000000002</v>
      </c>
      <c r="U165">
        <v>1441.8000000000002</v>
      </c>
      <c r="V165">
        <v>1370.2</v>
      </c>
      <c r="W165">
        <v>1534.3000000000002</v>
      </c>
      <c r="X165">
        <v>1451</v>
      </c>
      <c r="Y165">
        <v>1415.9</v>
      </c>
      <c r="Z165">
        <v>1594.5</v>
      </c>
      <c r="AA165">
        <v>1425.8000000000002</v>
      </c>
      <c r="AB165">
        <v>1388.9</v>
      </c>
      <c r="AC165">
        <v>1554.6000000000001</v>
      </c>
    </row>
    <row r="166" spans="1:29" x14ac:dyDescent="0.2">
      <c r="A166" s="72" t="s">
        <v>203</v>
      </c>
      <c r="B166" s="145" t="s">
        <v>174</v>
      </c>
      <c r="C166" s="73" t="s">
        <v>211</v>
      </c>
      <c r="D166" s="74" t="str">
        <f t="shared" si="8"/>
        <v>UKSEOAddToCart</v>
      </c>
      <c r="E166" s="74"/>
      <c r="F166">
        <v>792.2</v>
      </c>
      <c r="G166">
        <v>787</v>
      </c>
      <c r="H166">
        <v>695.7</v>
      </c>
      <c r="I166">
        <v>819.30000000000007</v>
      </c>
      <c r="J166">
        <v>778.80000000000007</v>
      </c>
      <c r="K166">
        <v>683.30000000000007</v>
      </c>
      <c r="L166">
        <v>799.6</v>
      </c>
      <c r="M166">
        <v>707.5</v>
      </c>
      <c r="N166">
        <v>768.30000000000007</v>
      </c>
      <c r="O166">
        <v>609.9</v>
      </c>
      <c r="P166">
        <v>817.30000000000007</v>
      </c>
      <c r="Q166">
        <v>736.80000000000007</v>
      </c>
      <c r="R166">
        <v>786.5</v>
      </c>
      <c r="S166">
        <v>730</v>
      </c>
      <c r="T166">
        <v>616.80000000000007</v>
      </c>
      <c r="U166">
        <v>703.40000000000009</v>
      </c>
      <c r="V166">
        <v>726.5</v>
      </c>
      <c r="W166">
        <v>661.90000000000009</v>
      </c>
      <c r="X166">
        <v>647.6</v>
      </c>
      <c r="Y166">
        <v>650.40000000000009</v>
      </c>
      <c r="Z166">
        <v>683.40000000000009</v>
      </c>
      <c r="AA166">
        <v>752.2</v>
      </c>
      <c r="AB166">
        <v>657.1</v>
      </c>
      <c r="AC166">
        <v>633.70000000000005</v>
      </c>
    </row>
    <row r="167" spans="1:29" x14ac:dyDescent="0.2">
      <c r="A167" s="72" t="s">
        <v>203</v>
      </c>
      <c r="B167" s="145" t="s">
        <v>174</v>
      </c>
      <c r="C167" s="73" t="s">
        <v>12</v>
      </c>
      <c r="D167" s="74" t="str">
        <f t="shared" si="8"/>
        <v>UKSEOCheckout</v>
      </c>
      <c r="E167" s="74"/>
      <c r="F167">
        <v>640.80000000000007</v>
      </c>
      <c r="G167">
        <v>609.1</v>
      </c>
      <c r="H167">
        <v>605.20000000000005</v>
      </c>
      <c r="I167">
        <v>604</v>
      </c>
      <c r="J167">
        <v>628.30000000000007</v>
      </c>
      <c r="K167">
        <v>639.90000000000009</v>
      </c>
      <c r="L167">
        <v>606.70000000000005</v>
      </c>
      <c r="M167">
        <v>645</v>
      </c>
      <c r="N167">
        <v>622.20000000000005</v>
      </c>
      <c r="O167">
        <v>637.5</v>
      </c>
      <c r="P167">
        <v>608.9</v>
      </c>
      <c r="Q167">
        <v>628.40000000000009</v>
      </c>
      <c r="R167">
        <v>636.80000000000007</v>
      </c>
      <c r="S167">
        <v>629.80000000000007</v>
      </c>
      <c r="T167">
        <v>649.70000000000005</v>
      </c>
      <c r="U167">
        <v>623.6</v>
      </c>
      <c r="V167">
        <v>602.30000000000007</v>
      </c>
      <c r="W167">
        <v>600.80000000000007</v>
      </c>
      <c r="X167">
        <v>615.70000000000005</v>
      </c>
      <c r="Y167">
        <v>622.90000000000009</v>
      </c>
      <c r="Z167">
        <v>648.70000000000005</v>
      </c>
      <c r="AA167">
        <v>606</v>
      </c>
      <c r="AB167">
        <v>620.20000000000005</v>
      </c>
      <c r="AC167">
        <v>639.20000000000005</v>
      </c>
    </row>
    <row r="168" spans="1:29" x14ac:dyDescent="0.2">
      <c r="A168" s="72" t="s">
        <v>203</v>
      </c>
      <c r="B168" s="145" t="s">
        <v>174</v>
      </c>
      <c r="C168" s="73" t="s">
        <v>13</v>
      </c>
      <c r="D168" s="74" t="str">
        <f t="shared" si="8"/>
        <v>UKSEOOrder</v>
      </c>
      <c r="E168" s="74"/>
      <c r="F168">
        <v>547.80000000000007</v>
      </c>
      <c r="G168">
        <v>530.5</v>
      </c>
      <c r="H168">
        <v>534.6</v>
      </c>
      <c r="I168">
        <v>487.8</v>
      </c>
      <c r="J168">
        <v>533.80000000000007</v>
      </c>
      <c r="K168">
        <v>498.70000000000005</v>
      </c>
      <c r="L168">
        <v>518.20000000000005</v>
      </c>
      <c r="M168">
        <v>500.5</v>
      </c>
      <c r="N168">
        <v>528.80000000000007</v>
      </c>
      <c r="O168">
        <v>478.20000000000005</v>
      </c>
      <c r="P168">
        <v>512.80000000000007</v>
      </c>
      <c r="Q168">
        <v>483.3</v>
      </c>
      <c r="R168">
        <v>525.70000000000005</v>
      </c>
      <c r="S168">
        <v>489.5</v>
      </c>
      <c r="T168">
        <v>475.3</v>
      </c>
      <c r="U168">
        <v>458.3</v>
      </c>
      <c r="V168">
        <v>450.40000000000003</v>
      </c>
      <c r="W168">
        <v>536.6</v>
      </c>
      <c r="X168">
        <v>519.30000000000007</v>
      </c>
      <c r="Y168">
        <v>500.1</v>
      </c>
      <c r="Z168">
        <v>508.3</v>
      </c>
      <c r="AA168">
        <v>468.40000000000003</v>
      </c>
      <c r="AB168">
        <v>457.70000000000005</v>
      </c>
      <c r="AC168">
        <v>549</v>
      </c>
    </row>
    <row r="169" spans="1:29" x14ac:dyDescent="0.2">
      <c r="A169" s="72" t="s">
        <v>203</v>
      </c>
      <c r="B169" s="145" t="s">
        <v>174</v>
      </c>
      <c r="C169" s="73" t="s">
        <v>205</v>
      </c>
      <c r="D169" s="74" t="str">
        <f t="shared" si="8"/>
        <v>UKSEOSubscriptions</v>
      </c>
      <c r="E169" s="74"/>
      <c r="F169">
        <v>180</v>
      </c>
      <c r="G169">
        <v>158</v>
      </c>
      <c r="H169">
        <v>183</v>
      </c>
      <c r="I169">
        <v>106</v>
      </c>
      <c r="J169">
        <v>123</v>
      </c>
      <c r="K169">
        <v>154</v>
      </c>
      <c r="L169">
        <v>163</v>
      </c>
      <c r="M169">
        <v>187</v>
      </c>
      <c r="N169">
        <v>131</v>
      </c>
      <c r="O169">
        <v>108</v>
      </c>
      <c r="P169">
        <v>162</v>
      </c>
      <c r="Q169">
        <v>167</v>
      </c>
      <c r="R169">
        <v>181</v>
      </c>
      <c r="S169">
        <v>138</v>
      </c>
      <c r="T169">
        <v>149</v>
      </c>
      <c r="U169">
        <v>139</v>
      </c>
      <c r="V169">
        <v>162</v>
      </c>
      <c r="W169">
        <v>117</v>
      </c>
      <c r="X169">
        <v>188</v>
      </c>
      <c r="Y169">
        <v>185</v>
      </c>
      <c r="Z169">
        <v>118</v>
      </c>
      <c r="AA169">
        <v>113</v>
      </c>
      <c r="AB169">
        <v>167</v>
      </c>
      <c r="AC169">
        <v>169</v>
      </c>
    </row>
    <row r="170" spans="1:29" x14ac:dyDescent="0.2">
      <c r="A170" s="72" t="s">
        <v>203</v>
      </c>
      <c r="B170" s="145" t="s">
        <v>174</v>
      </c>
      <c r="C170" s="73" t="s">
        <v>206</v>
      </c>
      <c r="D170" s="74" t="str">
        <f t="shared" si="8"/>
        <v>UKSEOPages/Session</v>
      </c>
      <c r="E170" s="74"/>
      <c r="F170" s="75">
        <v>4</v>
      </c>
      <c r="G170" s="75">
        <v>4</v>
      </c>
      <c r="H170" s="75">
        <v>3</v>
      </c>
      <c r="I170" s="75">
        <v>3</v>
      </c>
      <c r="J170" s="75">
        <v>3</v>
      </c>
      <c r="K170" s="75">
        <v>4</v>
      </c>
      <c r="L170" s="75">
        <v>3</v>
      </c>
      <c r="M170" s="75">
        <v>3</v>
      </c>
      <c r="N170" s="75">
        <v>3</v>
      </c>
      <c r="O170" s="75">
        <v>4</v>
      </c>
      <c r="P170" s="75">
        <v>4</v>
      </c>
      <c r="Q170" s="75">
        <v>4</v>
      </c>
      <c r="R170" s="75">
        <v>4</v>
      </c>
      <c r="S170" s="75">
        <v>3</v>
      </c>
      <c r="T170" s="75">
        <v>3</v>
      </c>
      <c r="U170" s="75">
        <v>4</v>
      </c>
      <c r="V170" s="75">
        <v>4</v>
      </c>
      <c r="W170" s="75">
        <v>4</v>
      </c>
      <c r="X170" s="75">
        <v>3</v>
      </c>
      <c r="Y170" s="75">
        <v>3</v>
      </c>
      <c r="Z170" s="75">
        <v>4</v>
      </c>
      <c r="AA170" s="75">
        <v>3</v>
      </c>
      <c r="AB170" s="75">
        <v>4</v>
      </c>
      <c r="AC170" s="75">
        <v>4</v>
      </c>
    </row>
    <row r="171" spans="1:29" x14ac:dyDescent="0.2">
      <c r="A171" s="72" t="s">
        <v>203</v>
      </c>
      <c r="B171" s="145" t="s">
        <v>174</v>
      </c>
      <c r="C171" s="73" t="s">
        <v>207</v>
      </c>
      <c r="D171" s="74" t="str">
        <f t="shared" si="8"/>
        <v>UKSEOEngRate</v>
      </c>
      <c r="E171" s="74"/>
      <c r="F171" s="60">
        <v>0.73</v>
      </c>
      <c r="G171" s="60">
        <v>0.73</v>
      </c>
      <c r="H171" s="60">
        <v>0.64</v>
      </c>
      <c r="I171" s="60">
        <v>0.63</v>
      </c>
      <c r="J171" s="60">
        <v>0.75</v>
      </c>
      <c r="K171" s="60">
        <v>0.65</v>
      </c>
      <c r="L171" s="60">
        <v>0.7</v>
      </c>
      <c r="M171" s="60">
        <v>0.73</v>
      </c>
      <c r="N171" s="60">
        <v>0.73</v>
      </c>
      <c r="O171" s="60">
        <v>0.64</v>
      </c>
      <c r="P171" s="60">
        <v>0.63</v>
      </c>
      <c r="Q171" s="60">
        <v>0.75</v>
      </c>
      <c r="R171" s="60">
        <v>0.65</v>
      </c>
      <c r="S171" s="60">
        <v>0.7</v>
      </c>
      <c r="T171" s="60">
        <v>0.73</v>
      </c>
      <c r="U171" s="60">
        <v>0.73</v>
      </c>
      <c r="V171" s="60">
        <v>0.64</v>
      </c>
      <c r="W171" s="60">
        <v>0.63</v>
      </c>
      <c r="X171" s="60">
        <v>0.75</v>
      </c>
      <c r="Y171" s="60">
        <v>0.65</v>
      </c>
      <c r="Z171" s="60">
        <v>0.7</v>
      </c>
      <c r="AA171" s="60">
        <v>0.73</v>
      </c>
      <c r="AB171" s="60">
        <v>0.73</v>
      </c>
      <c r="AC171" s="60">
        <v>0.64</v>
      </c>
    </row>
    <row r="172" spans="1:29" x14ac:dyDescent="0.2">
      <c r="A172" s="72" t="s">
        <v>203</v>
      </c>
      <c r="B172" s="145" t="s">
        <v>174</v>
      </c>
      <c r="C172" s="73" t="s">
        <v>208</v>
      </c>
      <c r="D172" s="74" t="str">
        <f t="shared" si="8"/>
        <v>UKSEOLikes</v>
      </c>
      <c r="E172" s="74"/>
      <c r="F172">
        <v>158</v>
      </c>
      <c r="G172">
        <v>156</v>
      </c>
      <c r="H172">
        <v>198</v>
      </c>
      <c r="I172">
        <v>182</v>
      </c>
      <c r="J172">
        <v>189</v>
      </c>
      <c r="K172">
        <v>174</v>
      </c>
      <c r="L172">
        <v>189</v>
      </c>
      <c r="M172">
        <v>199</v>
      </c>
      <c r="N172">
        <v>167</v>
      </c>
      <c r="O172">
        <v>195</v>
      </c>
      <c r="P172">
        <v>177</v>
      </c>
      <c r="Q172">
        <v>167</v>
      </c>
      <c r="R172">
        <v>180</v>
      </c>
      <c r="S172">
        <v>152</v>
      </c>
      <c r="T172">
        <v>157</v>
      </c>
      <c r="U172">
        <v>169</v>
      </c>
      <c r="V172">
        <v>165</v>
      </c>
      <c r="W172">
        <v>165</v>
      </c>
      <c r="X172">
        <v>170</v>
      </c>
      <c r="Y172">
        <v>163</v>
      </c>
      <c r="Z172">
        <v>200</v>
      </c>
      <c r="AA172">
        <v>197</v>
      </c>
      <c r="AB172">
        <v>174</v>
      </c>
      <c r="AC172">
        <v>169</v>
      </c>
    </row>
    <row r="173" spans="1:29" x14ac:dyDescent="0.2">
      <c r="A173" s="72" t="s">
        <v>203</v>
      </c>
      <c r="B173" s="145" t="s">
        <v>174</v>
      </c>
      <c r="C173" s="73" t="s">
        <v>212</v>
      </c>
      <c r="D173" s="74" t="str">
        <f t="shared" si="8"/>
        <v>UKSEOSales</v>
      </c>
      <c r="E173" s="74"/>
      <c r="F173">
        <v>11714.1</v>
      </c>
      <c r="G173">
        <v>10114.199999999999</v>
      </c>
      <c r="H173">
        <v>8633.25</v>
      </c>
      <c r="I173">
        <v>12424.65</v>
      </c>
      <c r="J173">
        <v>12211.949999999999</v>
      </c>
      <c r="K173">
        <v>9002.6999999999989</v>
      </c>
      <c r="L173">
        <v>11587.65</v>
      </c>
      <c r="M173">
        <v>10875.6</v>
      </c>
      <c r="N173">
        <v>9637.7999999999993</v>
      </c>
      <c r="O173">
        <v>11702.1</v>
      </c>
      <c r="P173">
        <v>9405.6</v>
      </c>
      <c r="Q173">
        <v>11364.6</v>
      </c>
      <c r="R173">
        <v>9055.1999999999989</v>
      </c>
      <c r="S173">
        <v>11453.4</v>
      </c>
      <c r="T173">
        <v>10435.35</v>
      </c>
      <c r="U173">
        <v>8256.2999999999993</v>
      </c>
      <c r="V173">
        <v>11849.25</v>
      </c>
      <c r="W173">
        <v>8807.1</v>
      </c>
      <c r="X173">
        <v>8935.35</v>
      </c>
      <c r="Y173">
        <v>10334.85</v>
      </c>
      <c r="Z173">
        <v>9982.5</v>
      </c>
      <c r="AA173">
        <v>9556.7999999999993</v>
      </c>
      <c r="AB173">
        <v>9003</v>
      </c>
      <c r="AC173">
        <v>8639.6999999999989</v>
      </c>
    </row>
    <row r="174" spans="1:29" x14ac:dyDescent="0.2">
      <c r="A174" s="72" t="s">
        <v>203</v>
      </c>
      <c r="B174" s="145" t="s">
        <v>174</v>
      </c>
      <c r="C174" s="73" t="s">
        <v>251</v>
      </c>
      <c r="D174" s="74" t="str">
        <f t="shared" si="8"/>
        <v>UKSEOUsers</v>
      </c>
      <c r="E174" s="74"/>
      <c r="F174">
        <v>23809</v>
      </c>
      <c r="G174">
        <v>25127</v>
      </c>
      <c r="H174">
        <v>22045</v>
      </c>
      <c r="I174">
        <v>23181</v>
      </c>
      <c r="J174">
        <v>26841</v>
      </c>
      <c r="K174">
        <v>25850</v>
      </c>
      <c r="L174">
        <v>23996</v>
      </c>
      <c r="M174">
        <v>23234</v>
      </c>
      <c r="N174">
        <v>26140</v>
      </c>
      <c r="O174">
        <v>22077</v>
      </c>
      <c r="P174">
        <v>25992</v>
      </c>
      <c r="Q174">
        <v>24359</v>
      </c>
      <c r="R174">
        <v>25235</v>
      </c>
      <c r="S174">
        <v>23274</v>
      </c>
      <c r="T174">
        <v>23785</v>
      </c>
      <c r="U174">
        <v>22051</v>
      </c>
      <c r="V174">
        <v>22447</v>
      </c>
      <c r="W174">
        <v>24948</v>
      </c>
      <c r="X174">
        <v>24136</v>
      </c>
      <c r="Y174">
        <v>22791</v>
      </c>
      <c r="Z174">
        <v>26820</v>
      </c>
      <c r="AA174">
        <v>26195</v>
      </c>
      <c r="AB174">
        <v>25240</v>
      </c>
      <c r="AC174">
        <v>23876</v>
      </c>
    </row>
    <row r="175" spans="1:29" s="123" customFormat="1" x14ac:dyDescent="0.2">
      <c r="A175" s="120" t="s">
        <v>203</v>
      </c>
      <c r="B175" s="145" t="s">
        <v>174</v>
      </c>
      <c r="C175" s="121" t="s">
        <v>252</v>
      </c>
      <c r="D175" s="122" t="str">
        <f t="shared" si="8"/>
        <v>UKSEONewUsers</v>
      </c>
      <c r="E175" s="122"/>
      <c r="F175" s="123">
        <v>0.67</v>
      </c>
      <c r="G175" s="123">
        <v>0.67</v>
      </c>
      <c r="H175" s="123">
        <v>0.67</v>
      </c>
      <c r="I175" s="123">
        <v>0.67</v>
      </c>
      <c r="J175" s="123">
        <v>0.67</v>
      </c>
      <c r="K175" s="123">
        <v>0.67</v>
      </c>
      <c r="L175" s="123">
        <v>0.67</v>
      </c>
      <c r="M175" s="123">
        <v>0.67</v>
      </c>
      <c r="N175" s="123">
        <v>0.67</v>
      </c>
      <c r="O175" s="123">
        <v>0.67</v>
      </c>
      <c r="P175" s="123">
        <v>0.67</v>
      </c>
      <c r="Q175" s="123">
        <v>0.67</v>
      </c>
      <c r="R175" s="123">
        <v>0.67</v>
      </c>
      <c r="S175" s="123">
        <v>0.67</v>
      </c>
      <c r="T175" s="123">
        <v>0.67</v>
      </c>
      <c r="U175" s="123">
        <v>0.67</v>
      </c>
      <c r="V175" s="123">
        <v>0.67</v>
      </c>
      <c r="W175" s="123">
        <v>0.67</v>
      </c>
      <c r="X175" s="123">
        <v>0.67</v>
      </c>
      <c r="Y175" s="123">
        <v>0.67</v>
      </c>
      <c r="Z175" s="123">
        <v>0.67</v>
      </c>
      <c r="AA175" s="123">
        <v>0.67</v>
      </c>
      <c r="AB175" s="123">
        <v>0.67</v>
      </c>
      <c r="AC175" s="123">
        <v>0.67</v>
      </c>
    </row>
    <row r="176" spans="1:29" s="123" customFormat="1" x14ac:dyDescent="0.2">
      <c r="A176" s="120" t="s">
        <v>203</v>
      </c>
      <c r="B176" s="145" t="s">
        <v>174</v>
      </c>
      <c r="C176" s="121" t="s">
        <v>253</v>
      </c>
      <c r="D176" s="122" t="str">
        <f t="shared" si="8"/>
        <v>UKSEOFacebookFollowers</v>
      </c>
      <c r="E176" s="122"/>
      <c r="F176" s="125">
        <v>28000</v>
      </c>
      <c r="G176" s="125">
        <v>27000</v>
      </c>
      <c r="H176" s="125">
        <v>26000</v>
      </c>
      <c r="I176" s="125">
        <v>25000</v>
      </c>
      <c r="J176" s="125">
        <v>28000</v>
      </c>
      <c r="K176" s="125">
        <v>27000</v>
      </c>
      <c r="L176" s="125">
        <v>26000</v>
      </c>
      <c r="M176" s="125">
        <v>25000</v>
      </c>
      <c r="N176" s="125">
        <v>28000</v>
      </c>
      <c r="O176" s="125">
        <v>27000</v>
      </c>
      <c r="P176" s="125">
        <v>26000</v>
      </c>
      <c r="Q176" s="125">
        <v>25000</v>
      </c>
      <c r="R176" s="125">
        <v>28000</v>
      </c>
      <c r="S176" s="125">
        <v>27000</v>
      </c>
      <c r="T176" s="125">
        <v>26000</v>
      </c>
      <c r="U176" s="125">
        <v>25000</v>
      </c>
      <c r="V176" s="125">
        <v>28000</v>
      </c>
      <c r="W176" s="125">
        <v>27000</v>
      </c>
      <c r="X176" s="125">
        <v>26000</v>
      </c>
      <c r="Y176" s="125">
        <v>25000</v>
      </c>
      <c r="Z176" s="125">
        <v>28000</v>
      </c>
      <c r="AA176" s="125">
        <v>27000</v>
      </c>
      <c r="AB176" s="125">
        <v>26000</v>
      </c>
      <c r="AC176" s="125">
        <v>25000</v>
      </c>
    </row>
    <row r="177" spans="1:29" s="123" customFormat="1" x14ac:dyDescent="0.2">
      <c r="A177" s="120" t="s">
        <v>203</v>
      </c>
      <c r="B177" s="145" t="s">
        <v>174</v>
      </c>
      <c r="C177" s="121" t="s">
        <v>254</v>
      </c>
      <c r="D177" s="122" t="str">
        <f t="shared" si="8"/>
        <v>UKSEOYoutubeSubscribers</v>
      </c>
      <c r="E177" s="122"/>
      <c r="F177" s="125">
        <v>56000</v>
      </c>
      <c r="G177" s="125">
        <v>50000</v>
      </c>
      <c r="H177" s="125">
        <v>44000</v>
      </c>
      <c r="I177" s="125">
        <v>38000</v>
      </c>
      <c r="J177" s="125">
        <v>56000</v>
      </c>
      <c r="K177" s="125">
        <v>50000</v>
      </c>
      <c r="L177" s="125">
        <v>44000</v>
      </c>
      <c r="M177" s="125">
        <v>38000</v>
      </c>
      <c r="N177" s="125">
        <v>56000</v>
      </c>
      <c r="O177" s="125">
        <v>50000</v>
      </c>
      <c r="P177" s="125">
        <v>44000</v>
      </c>
      <c r="Q177" s="125">
        <v>38000</v>
      </c>
      <c r="R177" s="125">
        <v>56000</v>
      </c>
      <c r="S177" s="125">
        <v>50000</v>
      </c>
      <c r="T177" s="125">
        <v>44000</v>
      </c>
      <c r="U177" s="125">
        <v>38000</v>
      </c>
      <c r="V177" s="125">
        <v>56000</v>
      </c>
      <c r="W177" s="125">
        <v>50000</v>
      </c>
      <c r="X177" s="125">
        <v>44000</v>
      </c>
      <c r="Y177" s="125">
        <v>38000</v>
      </c>
      <c r="Z177" s="125">
        <v>56000</v>
      </c>
      <c r="AA177" s="125">
        <v>50000</v>
      </c>
      <c r="AB177" s="125">
        <v>44000</v>
      </c>
      <c r="AC177" s="125">
        <v>38000</v>
      </c>
    </row>
    <row r="178" spans="1:29" s="123" customFormat="1" x14ac:dyDescent="0.2">
      <c r="A178" s="120" t="s">
        <v>203</v>
      </c>
      <c r="B178" s="145" t="s">
        <v>174</v>
      </c>
      <c r="C178" s="121" t="s">
        <v>255</v>
      </c>
      <c r="D178" s="122" t="str">
        <f t="shared" si="8"/>
        <v>UKSEOTwitterFollowers</v>
      </c>
      <c r="E178" s="122"/>
      <c r="F178" s="125">
        <v>13000</v>
      </c>
      <c r="G178" s="125">
        <v>10000</v>
      </c>
      <c r="H178" s="125">
        <v>7000</v>
      </c>
      <c r="I178" s="125">
        <v>4000</v>
      </c>
      <c r="J178" s="125">
        <v>13000</v>
      </c>
      <c r="K178" s="125">
        <v>10000</v>
      </c>
      <c r="L178" s="125">
        <v>7000</v>
      </c>
      <c r="M178" s="125">
        <v>4000</v>
      </c>
      <c r="N178" s="125">
        <v>13000</v>
      </c>
      <c r="O178" s="125">
        <v>10000</v>
      </c>
      <c r="P178" s="125">
        <v>7000</v>
      </c>
      <c r="Q178" s="125">
        <v>4000</v>
      </c>
      <c r="R178" s="125">
        <v>13000</v>
      </c>
      <c r="S178" s="125">
        <v>10000</v>
      </c>
      <c r="T178" s="125">
        <v>7000</v>
      </c>
      <c r="U178" s="125">
        <v>4000</v>
      </c>
      <c r="V178" s="125">
        <v>13000</v>
      </c>
      <c r="W178" s="125">
        <v>10000</v>
      </c>
      <c r="X178" s="125">
        <v>7000</v>
      </c>
      <c r="Y178" s="125">
        <v>4000</v>
      </c>
      <c r="Z178" s="125">
        <v>13000</v>
      </c>
      <c r="AA178" s="125">
        <v>10000</v>
      </c>
      <c r="AB178" s="125">
        <v>7000</v>
      </c>
      <c r="AC178" s="125">
        <v>4000</v>
      </c>
    </row>
    <row r="179" spans="1:29" s="123" customFormat="1" x14ac:dyDescent="0.2">
      <c r="A179" s="120" t="s">
        <v>203</v>
      </c>
      <c r="B179" s="145" t="s">
        <v>174</v>
      </c>
      <c r="C179" s="121" t="s">
        <v>256</v>
      </c>
      <c r="D179" s="122" t="str">
        <f t="shared" si="8"/>
        <v>UKSEOInstagramFollowers</v>
      </c>
      <c r="E179" s="122"/>
      <c r="F179" s="125">
        <v>8000</v>
      </c>
      <c r="G179" s="125">
        <v>9000</v>
      </c>
      <c r="H179" s="125">
        <v>10000</v>
      </c>
      <c r="I179" s="125">
        <v>11000</v>
      </c>
      <c r="J179" s="125">
        <v>8000</v>
      </c>
      <c r="K179" s="125">
        <v>9000</v>
      </c>
      <c r="L179" s="125">
        <v>10000</v>
      </c>
      <c r="M179" s="125">
        <v>11000</v>
      </c>
      <c r="N179" s="125">
        <v>8000</v>
      </c>
      <c r="O179" s="125">
        <v>9000</v>
      </c>
      <c r="P179" s="125">
        <v>10000</v>
      </c>
      <c r="Q179" s="125">
        <v>11000</v>
      </c>
      <c r="R179" s="125">
        <v>8000</v>
      </c>
      <c r="S179" s="125">
        <v>9000</v>
      </c>
      <c r="T179" s="125">
        <v>10000</v>
      </c>
      <c r="U179" s="125">
        <v>11000</v>
      </c>
      <c r="V179" s="125">
        <v>8000</v>
      </c>
      <c r="W179" s="125">
        <v>9000</v>
      </c>
      <c r="X179" s="125">
        <v>10000</v>
      </c>
      <c r="Y179" s="125">
        <v>11000</v>
      </c>
      <c r="Z179" s="125">
        <v>8000</v>
      </c>
      <c r="AA179" s="125">
        <v>9000</v>
      </c>
      <c r="AB179" s="125">
        <v>10000</v>
      </c>
      <c r="AC179" s="125">
        <v>11000</v>
      </c>
    </row>
    <row r="180" spans="1:29" s="123" customFormat="1" x14ac:dyDescent="0.2">
      <c r="A180" s="120" t="s">
        <v>203</v>
      </c>
      <c r="B180" s="145" t="s">
        <v>174</v>
      </c>
      <c r="C180" s="121" t="s">
        <v>257</v>
      </c>
      <c r="D180" s="122" t="str">
        <f t="shared" si="8"/>
        <v>UKSEOSnapchatFollowers</v>
      </c>
      <c r="E180" s="122"/>
      <c r="F180" s="125">
        <v>18000</v>
      </c>
      <c r="G180" s="125">
        <v>15000</v>
      </c>
      <c r="H180" s="125">
        <v>12000</v>
      </c>
      <c r="I180" s="125">
        <v>9000</v>
      </c>
      <c r="J180" s="125">
        <v>18000</v>
      </c>
      <c r="K180" s="125">
        <v>15000</v>
      </c>
      <c r="L180" s="125">
        <v>12000</v>
      </c>
      <c r="M180" s="125">
        <v>9000</v>
      </c>
      <c r="N180" s="125">
        <v>18000</v>
      </c>
      <c r="O180" s="125">
        <v>15000</v>
      </c>
      <c r="P180" s="125">
        <v>12000</v>
      </c>
      <c r="Q180" s="125">
        <v>9000</v>
      </c>
      <c r="R180" s="125">
        <v>18000</v>
      </c>
      <c r="S180" s="125">
        <v>15000</v>
      </c>
      <c r="T180" s="125">
        <v>12000</v>
      </c>
      <c r="U180" s="125">
        <v>9000</v>
      </c>
      <c r="V180" s="125">
        <v>18000</v>
      </c>
      <c r="W180" s="125">
        <v>15000</v>
      </c>
      <c r="X180" s="125">
        <v>12000</v>
      </c>
      <c r="Y180" s="125">
        <v>9000</v>
      </c>
      <c r="Z180" s="125">
        <v>18000</v>
      </c>
      <c r="AA180" s="125">
        <v>15000</v>
      </c>
      <c r="AB180" s="125">
        <v>12000</v>
      </c>
      <c r="AC180" s="125">
        <v>9000</v>
      </c>
    </row>
    <row r="181" spans="1:29" s="123" customFormat="1" x14ac:dyDescent="0.2">
      <c r="A181" s="120" t="s">
        <v>203</v>
      </c>
      <c r="B181" s="145" t="s">
        <v>174</v>
      </c>
      <c r="C181" s="121" t="s">
        <v>258</v>
      </c>
      <c r="D181" s="122" t="str">
        <f t="shared" si="8"/>
        <v>UKSEOReviews</v>
      </c>
      <c r="E181" s="122"/>
      <c r="F181" s="124">
        <v>4.7</v>
      </c>
      <c r="G181" s="124">
        <v>4.9000000000000004</v>
      </c>
      <c r="H181" s="124">
        <v>4.7</v>
      </c>
      <c r="I181" s="124">
        <v>4.9000000000000004</v>
      </c>
      <c r="J181" s="124">
        <v>4.7</v>
      </c>
      <c r="K181" s="124">
        <v>4.9000000000000004</v>
      </c>
      <c r="L181" s="124">
        <v>4.7</v>
      </c>
      <c r="M181" s="124">
        <v>4.9000000000000004</v>
      </c>
      <c r="N181" s="124">
        <v>4.7</v>
      </c>
      <c r="O181" s="124">
        <v>4.9000000000000004</v>
      </c>
      <c r="P181" s="124">
        <v>4.7</v>
      </c>
      <c r="Q181" s="124">
        <v>4.9000000000000004</v>
      </c>
      <c r="R181" s="124">
        <v>4.7</v>
      </c>
      <c r="S181" s="124">
        <v>4.9000000000000004</v>
      </c>
      <c r="T181" s="124">
        <v>4.7</v>
      </c>
      <c r="U181" s="124">
        <v>4.9000000000000004</v>
      </c>
      <c r="V181" s="124">
        <v>4.7</v>
      </c>
      <c r="W181" s="124">
        <v>4.9000000000000004</v>
      </c>
      <c r="X181" s="124">
        <v>4.7</v>
      </c>
      <c r="Y181" s="124">
        <v>4.9000000000000004</v>
      </c>
      <c r="Z181" s="124">
        <v>4.7</v>
      </c>
      <c r="AA181" s="124">
        <v>4.9000000000000004</v>
      </c>
      <c r="AB181" s="124">
        <v>4.7</v>
      </c>
      <c r="AC181" s="124">
        <v>4.9000000000000004</v>
      </c>
    </row>
    <row r="182" spans="1:29" s="123" customFormat="1" x14ac:dyDescent="0.2">
      <c r="A182" s="120" t="s">
        <v>203</v>
      </c>
      <c r="B182" s="145" t="s">
        <v>174</v>
      </c>
      <c r="C182" s="121" t="s">
        <v>259</v>
      </c>
      <c r="D182" s="122" t="str">
        <f t="shared" si="8"/>
        <v>UKSEOSpend</v>
      </c>
      <c r="E182" s="122"/>
      <c r="F182" s="124">
        <v>502</v>
      </c>
      <c r="G182" s="124">
        <v>501</v>
      </c>
      <c r="H182" s="124">
        <v>653</v>
      </c>
      <c r="I182" s="124">
        <v>615</v>
      </c>
      <c r="J182" s="124">
        <v>523</v>
      </c>
      <c r="K182" s="124">
        <v>583</v>
      </c>
      <c r="L182" s="124">
        <v>637</v>
      </c>
      <c r="M182" s="124">
        <v>583</v>
      </c>
      <c r="N182" s="124">
        <v>581</v>
      </c>
      <c r="O182" s="124">
        <v>577</v>
      </c>
      <c r="P182" s="124">
        <v>531</v>
      </c>
      <c r="Q182" s="124">
        <v>585</v>
      </c>
      <c r="R182" s="124">
        <v>593</v>
      </c>
      <c r="S182" s="124">
        <v>640</v>
      </c>
      <c r="T182" s="124">
        <v>576</v>
      </c>
      <c r="U182" s="124">
        <v>533</v>
      </c>
      <c r="V182" s="124">
        <v>549</v>
      </c>
      <c r="W182" s="124">
        <v>523</v>
      </c>
      <c r="X182" s="124">
        <v>508</v>
      </c>
      <c r="Y182" s="124">
        <v>673</v>
      </c>
      <c r="Z182" s="124">
        <v>670</v>
      </c>
      <c r="AA182" s="124">
        <v>652</v>
      </c>
      <c r="AB182" s="124">
        <v>636</v>
      </c>
      <c r="AC182" s="124">
        <v>626</v>
      </c>
    </row>
    <row r="183" spans="1:29" s="123" customFormat="1" x14ac:dyDescent="0.2">
      <c r="A183" s="120" t="s">
        <v>203</v>
      </c>
      <c r="B183" s="145" t="s">
        <v>174</v>
      </c>
      <c r="C183" s="121" t="s">
        <v>239</v>
      </c>
      <c r="D183" s="122" t="str">
        <f t="shared" si="8"/>
        <v>UKSEOCPA</v>
      </c>
      <c r="E183" s="122"/>
      <c r="F183" s="124">
        <v>1</v>
      </c>
      <c r="G183" s="124">
        <v>1</v>
      </c>
      <c r="H183" s="124">
        <v>1</v>
      </c>
      <c r="I183" s="124">
        <v>2</v>
      </c>
      <c r="J183" s="124">
        <v>2</v>
      </c>
      <c r="K183" s="124">
        <v>1</v>
      </c>
      <c r="L183" s="124">
        <v>1</v>
      </c>
      <c r="M183" s="124">
        <v>2</v>
      </c>
      <c r="N183" s="124">
        <v>1</v>
      </c>
      <c r="O183" s="124">
        <v>2</v>
      </c>
      <c r="P183" s="124">
        <v>2</v>
      </c>
      <c r="Q183" s="124">
        <v>2</v>
      </c>
      <c r="R183" s="124">
        <v>2</v>
      </c>
      <c r="S183" s="124">
        <v>1</v>
      </c>
      <c r="T183" s="124">
        <v>2</v>
      </c>
      <c r="U183" s="124">
        <v>1</v>
      </c>
      <c r="V183" s="124">
        <v>2</v>
      </c>
      <c r="W183" s="124">
        <v>2</v>
      </c>
      <c r="X183" s="124">
        <v>2</v>
      </c>
      <c r="Y183" s="124">
        <v>2</v>
      </c>
      <c r="Z183" s="124">
        <v>2</v>
      </c>
      <c r="AA183" s="124">
        <v>2</v>
      </c>
      <c r="AB183" s="124">
        <v>2</v>
      </c>
      <c r="AC183" s="124">
        <v>1</v>
      </c>
    </row>
    <row r="185" spans="1:29" x14ac:dyDescent="0.2">
      <c r="A185" s="72" t="s">
        <v>203</v>
      </c>
      <c r="B185" s="145" t="s">
        <v>175</v>
      </c>
      <c r="C185" s="73" t="s">
        <v>11</v>
      </c>
      <c r="D185" s="74" t="str">
        <f t="shared" ref="D185:D205" si="9">A185&amp;B185&amp;C185</f>
        <v>UKDirectSessions</v>
      </c>
      <c r="E185" s="74"/>
      <c r="F185">
        <v>2079</v>
      </c>
      <c r="G185">
        <v>2246.4500000000003</v>
      </c>
      <c r="H185">
        <v>1506.25</v>
      </c>
      <c r="I185">
        <v>2051.35</v>
      </c>
      <c r="J185">
        <v>2219.3000000000002</v>
      </c>
      <c r="K185">
        <v>1746.2</v>
      </c>
      <c r="L185">
        <v>1961.0500000000002</v>
      </c>
      <c r="M185">
        <v>1933</v>
      </c>
      <c r="N185">
        <v>2155.7000000000003</v>
      </c>
      <c r="O185">
        <v>1544.65</v>
      </c>
      <c r="P185">
        <v>1721.3500000000001</v>
      </c>
      <c r="Q185">
        <v>2074.2000000000003</v>
      </c>
      <c r="R185">
        <v>2056.35</v>
      </c>
      <c r="S185">
        <v>1682.6000000000001</v>
      </c>
      <c r="T185">
        <v>2081.7000000000003</v>
      </c>
      <c r="U185">
        <v>2166.35</v>
      </c>
      <c r="V185">
        <v>1780.0500000000002</v>
      </c>
      <c r="W185">
        <v>2152</v>
      </c>
      <c r="X185">
        <v>1586.6000000000001</v>
      </c>
      <c r="Y185">
        <v>1622.95</v>
      </c>
      <c r="Z185">
        <v>2051.7000000000003</v>
      </c>
      <c r="AA185">
        <v>1632.2</v>
      </c>
      <c r="AB185">
        <v>1599.7</v>
      </c>
      <c r="AC185">
        <v>2163.1</v>
      </c>
    </row>
    <row r="186" spans="1:29" x14ac:dyDescent="0.2">
      <c r="A186" s="72" t="s">
        <v>203</v>
      </c>
      <c r="B186" s="145" t="s">
        <v>175</v>
      </c>
      <c r="C186" s="73" t="s">
        <v>209</v>
      </c>
      <c r="D186" s="74" t="str">
        <f t="shared" si="9"/>
        <v>UKDirectCategoryView</v>
      </c>
      <c r="E186" s="74"/>
      <c r="F186">
        <v>1042.3500000000001</v>
      </c>
      <c r="G186">
        <v>1047.5</v>
      </c>
      <c r="H186">
        <v>1030.05</v>
      </c>
      <c r="I186">
        <v>1030</v>
      </c>
      <c r="J186">
        <v>956.1</v>
      </c>
      <c r="K186">
        <v>943.15000000000009</v>
      </c>
      <c r="L186">
        <v>924.95</v>
      </c>
      <c r="M186">
        <v>1003.2</v>
      </c>
      <c r="N186">
        <v>1190.8500000000001</v>
      </c>
      <c r="O186">
        <v>1045</v>
      </c>
      <c r="P186">
        <v>930.80000000000007</v>
      </c>
      <c r="Q186">
        <v>905.15000000000009</v>
      </c>
      <c r="R186">
        <v>1107.45</v>
      </c>
      <c r="S186">
        <v>958.40000000000009</v>
      </c>
      <c r="T186">
        <v>1167.55</v>
      </c>
      <c r="U186">
        <v>1020.1500000000001</v>
      </c>
      <c r="V186">
        <v>966.7</v>
      </c>
      <c r="W186">
        <v>1116.7</v>
      </c>
      <c r="X186">
        <v>1051.45</v>
      </c>
      <c r="Y186">
        <v>1020.3000000000001</v>
      </c>
      <c r="Z186">
        <v>949.25</v>
      </c>
      <c r="AA186">
        <v>985</v>
      </c>
      <c r="AB186">
        <v>1156.1000000000001</v>
      </c>
      <c r="AC186">
        <v>1242.1500000000001</v>
      </c>
    </row>
    <row r="187" spans="1:29" x14ac:dyDescent="0.2">
      <c r="A187" s="72" t="s">
        <v>203</v>
      </c>
      <c r="B187" s="145" t="s">
        <v>175</v>
      </c>
      <c r="C187" s="73" t="s">
        <v>210</v>
      </c>
      <c r="D187" s="74" t="str">
        <f t="shared" si="9"/>
        <v>UKDirectProductView</v>
      </c>
      <c r="E187" s="74"/>
      <c r="F187">
        <v>756.5</v>
      </c>
      <c r="G187">
        <v>744.55000000000007</v>
      </c>
      <c r="H187">
        <v>653.85</v>
      </c>
      <c r="I187">
        <v>808.85</v>
      </c>
      <c r="J187">
        <v>690.35</v>
      </c>
      <c r="K187">
        <v>736.40000000000009</v>
      </c>
      <c r="L187">
        <v>828.80000000000007</v>
      </c>
      <c r="M187">
        <v>720.35</v>
      </c>
      <c r="N187">
        <v>827.85</v>
      </c>
      <c r="O187">
        <v>741.95</v>
      </c>
      <c r="P187">
        <v>712.55000000000007</v>
      </c>
      <c r="Q187">
        <v>650.95000000000005</v>
      </c>
      <c r="R187">
        <v>792.95</v>
      </c>
      <c r="S187">
        <v>666.40000000000009</v>
      </c>
      <c r="T187">
        <v>814.65000000000009</v>
      </c>
      <c r="U187">
        <v>720.90000000000009</v>
      </c>
      <c r="V187">
        <v>685.1</v>
      </c>
      <c r="W187">
        <v>767.15000000000009</v>
      </c>
      <c r="X187">
        <v>725.5</v>
      </c>
      <c r="Y187">
        <v>707.95</v>
      </c>
      <c r="Z187">
        <v>797.25</v>
      </c>
      <c r="AA187">
        <v>712.90000000000009</v>
      </c>
      <c r="AB187">
        <v>694.45</v>
      </c>
      <c r="AC187">
        <v>777.30000000000007</v>
      </c>
    </row>
    <row r="188" spans="1:29" x14ac:dyDescent="0.2">
      <c r="A188" s="72" t="s">
        <v>203</v>
      </c>
      <c r="B188" s="145" t="s">
        <v>175</v>
      </c>
      <c r="C188" s="73" t="s">
        <v>211</v>
      </c>
      <c r="D188" s="74" t="str">
        <f t="shared" si="9"/>
        <v>UKDirectAddToCart</v>
      </c>
      <c r="E188" s="74"/>
      <c r="F188">
        <v>396.1</v>
      </c>
      <c r="G188">
        <v>393.5</v>
      </c>
      <c r="H188">
        <v>347.85</v>
      </c>
      <c r="I188">
        <v>409.65000000000003</v>
      </c>
      <c r="J188">
        <v>389.40000000000003</v>
      </c>
      <c r="K188">
        <v>341.65000000000003</v>
      </c>
      <c r="L188">
        <v>399.8</v>
      </c>
      <c r="M188">
        <v>353.75</v>
      </c>
      <c r="N188">
        <v>384.15000000000003</v>
      </c>
      <c r="O188">
        <v>304.95</v>
      </c>
      <c r="P188">
        <v>408.65000000000003</v>
      </c>
      <c r="Q188">
        <v>368.40000000000003</v>
      </c>
      <c r="R188">
        <v>393.25</v>
      </c>
      <c r="S188">
        <v>365</v>
      </c>
      <c r="T188">
        <v>308.40000000000003</v>
      </c>
      <c r="U188">
        <v>351.70000000000005</v>
      </c>
      <c r="V188">
        <v>363.25</v>
      </c>
      <c r="W188">
        <v>330.95000000000005</v>
      </c>
      <c r="X188">
        <v>323.8</v>
      </c>
      <c r="Y188">
        <v>325.20000000000005</v>
      </c>
      <c r="Z188">
        <v>341.70000000000005</v>
      </c>
      <c r="AA188">
        <v>376.1</v>
      </c>
      <c r="AB188">
        <v>328.55</v>
      </c>
      <c r="AC188">
        <v>316.85000000000002</v>
      </c>
    </row>
    <row r="189" spans="1:29" x14ac:dyDescent="0.2">
      <c r="A189" s="72" t="s">
        <v>203</v>
      </c>
      <c r="B189" s="145" t="s">
        <v>175</v>
      </c>
      <c r="C189" s="73" t="s">
        <v>12</v>
      </c>
      <c r="D189" s="74" t="str">
        <f t="shared" si="9"/>
        <v>UKDirectCheckout</v>
      </c>
      <c r="E189" s="74"/>
      <c r="F189">
        <v>320.40000000000003</v>
      </c>
      <c r="G189">
        <v>304.55</v>
      </c>
      <c r="H189">
        <v>302.60000000000002</v>
      </c>
      <c r="I189">
        <v>302</v>
      </c>
      <c r="J189">
        <v>314.15000000000003</v>
      </c>
      <c r="K189">
        <v>319.95000000000005</v>
      </c>
      <c r="L189">
        <v>303.35000000000002</v>
      </c>
      <c r="M189">
        <v>322.5</v>
      </c>
      <c r="N189">
        <v>311.10000000000002</v>
      </c>
      <c r="O189">
        <v>318.75</v>
      </c>
      <c r="P189">
        <v>304.45</v>
      </c>
      <c r="Q189">
        <v>314.20000000000005</v>
      </c>
      <c r="R189">
        <v>318.40000000000003</v>
      </c>
      <c r="S189">
        <v>314.90000000000003</v>
      </c>
      <c r="T189">
        <v>324.85000000000002</v>
      </c>
      <c r="U189">
        <v>311.8</v>
      </c>
      <c r="V189">
        <v>301.15000000000003</v>
      </c>
      <c r="W189">
        <v>300.40000000000003</v>
      </c>
      <c r="X189">
        <v>307.85000000000002</v>
      </c>
      <c r="Y189">
        <v>311.45000000000005</v>
      </c>
      <c r="Z189">
        <v>324.35000000000002</v>
      </c>
      <c r="AA189">
        <v>303</v>
      </c>
      <c r="AB189">
        <v>310.10000000000002</v>
      </c>
      <c r="AC189">
        <v>319.60000000000002</v>
      </c>
    </row>
    <row r="190" spans="1:29" x14ac:dyDescent="0.2">
      <c r="A190" s="72" t="s">
        <v>203</v>
      </c>
      <c r="B190" s="145" t="s">
        <v>175</v>
      </c>
      <c r="C190" s="73" t="s">
        <v>13</v>
      </c>
      <c r="D190" s="74" t="str">
        <f t="shared" si="9"/>
        <v>UKDirectOrder</v>
      </c>
      <c r="E190" s="74"/>
      <c r="F190">
        <v>273.90000000000003</v>
      </c>
      <c r="G190">
        <v>265.25</v>
      </c>
      <c r="H190">
        <v>267.3</v>
      </c>
      <c r="I190">
        <v>243.9</v>
      </c>
      <c r="J190">
        <v>266.90000000000003</v>
      </c>
      <c r="K190">
        <v>249.35000000000002</v>
      </c>
      <c r="L190">
        <v>259.10000000000002</v>
      </c>
      <c r="M190">
        <v>250.25</v>
      </c>
      <c r="N190">
        <v>264.40000000000003</v>
      </c>
      <c r="O190">
        <v>239.10000000000002</v>
      </c>
      <c r="P190">
        <v>256.40000000000003</v>
      </c>
      <c r="Q190">
        <v>241.65</v>
      </c>
      <c r="R190">
        <v>262.85000000000002</v>
      </c>
      <c r="S190">
        <v>244.75</v>
      </c>
      <c r="T190">
        <v>237.65</v>
      </c>
      <c r="U190">
        <v>229.15</v>
      </c>
      <c r="V190">
        <v>225.20000000000002</v>
      </c>
      <c r="W190">
        <v>268.3</v>
      </c>
      <c r="X190">
        <v>259.65000000000003</v>
      </c>
      <c r="Y190">
        <v>250.05</v>
      </c>
      <c r="Z190">
        <v>254.15</v>
      </c>
      <c r="AA190">
        <v>234.20000000000002</v>
      </c>
      <c r="AB190">
        <v>228.85000000000002</v>
      </c>
      <c r="AC190">
        <v>274.5</v>
      </c>
    </row>
    <row r="191" spans="1:29" x14ac:dyDescent="0.2">
      <c r="A191" s="72" t="s">
        <v>203</v>
      </c>
      <c r="B191" s="145" t="s">
        <v>175</v>
      </c>
      <c r="C191" s="73" t="s">
        <v>205</v>
      </c>
      <c r="D191" s="74" t="str">
        <f t="shared" si="9"/>
        <v>UKDirectSubscriptions</v>
      </c>
      <c r="E191" s="74"/>
      <c r="F191">
        <v>127</v>
      </c>
      <c r="G191">
        <v>189</v>
      </c>
      <c r="H191">
        <v>106</v>
      </c>
      <c r="I191">
        <v>134</v>
      </c>
      <c r="J191">
        <v>174</v>
      </c>
      <c r="K191">
        <v>153</v>
      </c>
      <c r="L191">
        <v>107</v>
      </c>
      <c r="M191">
        <v>155</v>
      </c>
      <c r="N191">
        <v>117</v>
      </c>
      <c r="O191">
        <v>160</v>
      </c>
      <c r="P191">
        <v>106</v>
      </c>
      <c r="Q191">
        <v>151</v>
      </c>
      <c r="R191">
        <v>154</v>
      </c>
      <c r="S191">
        <v>162</v>
      </c>
      <c r="T191">
        <v>186</v>
      </c>
      <c r="U191">
        <v>190</v>
      </c>
      <c r="V191">
        <v>136</v>
      </c>
      <c r="W191">
        <v>200</v>
      </c>
      <c r="X191">
        <v>184</v>
      </c>
      <c r="Y191">
        <v>182</v>
      </c>
      <c r="Z191">
        <v>152</v>
      </c>
      <c r="AA191">
        <v>139</v>
      </c>
      <c r="AB191">
        <v>173</v>
      </c>
      <c r="AC191">
        <v>101</v>
      </c>
    </row>
    <row r="192" spans="1:29" x14ac:dyDescent="0.2">
      <c r="A192" s="72" t="s">
        <v>203</v>
      </c>
      <c r="B192" s="145" t="s">
        <v>175</v>
      </c>
      <c r="C192" s="73" t="s">
        <v>206</v>
      </c>
      <c r="D192" s="74" t="str">
        <f t="shared" si="9"/>
        <v>UKDirectPages/Session</v>
      </c>
      <c r="E192" s="74"/>
      <c r="F192" s="75">
        <v>4</v>
      </c>
      <c r="G192" s="75">
        <v>4</v>
      </c>
      <c r="H192" s="75">
        <v>3</v>
      </c>
      <c r="I192" s="75">
        <v>3</v>
      </c>
      <c r="J192" s="75">
        <v>3</v>
      </c>
      <c r="K192" s="75">
        <v>4</v>
      </c>
      <c r="L192" s="75">
        <v>3</v>
      </c>
      <c r="M192" s="75">
        <v>3</v>
      </c>
      <c r="N192" s="75">
        <v>3</v>
      </c>
      <c r="O192" s="75">
        <v>4</v>
      </c>
      <c r="P192" s="75">
        <v>4</v>
      </c>
      <c r="Q192" s="75">
        <v>4</v>
      </c>
      <c r="R192" s="75">
        <v>4</v>
      </c>
      <c r="S192" s="75">
        <v>3</v>
      </c>
      <c r="T192" s="75">
        <v>3</v>
      </c>
      <c r="U192" s="75">
        <v>4</v>
      </c>
      <c r="V192" s="75">
        <v>4</v>
      </c>
      <c r="W192" s="75">
        <v>4</v>
      </c>
      <c r="X192" s="75">
        <v>3</v>
      </c>
      <c r="Y192" s="75">
        <v>3</v>
      </c>
      <c r="Z192" s="75">
        <v>4</v>
      </c>
      <c r="AA192" s="75">
        <v>3</v>
      </c>
      <c r="AB192" s="75">
        <v>4</v>
      </c>
      <c r="AC192" s="75">
        <v>4</v>
      </c>
    </row>
    <row r="193" spans="1:29" x14ac:dyDescent="0.2">
      <c r="A193" s="72" t="s">
        <v>203</v>
      </c>
      <c r="B193" s="145" t="s">
        <v>175</v>
      </c>
      <c r="C193" s="73" t="s">
        <v>207</v>
      </c>
      <c r="D193" s="74" t="str">
        <f t="shared" si="9"/>
        <v>UKDirectEngRate</v>
      </c>
      <c r="E193" s="74"/>
      <c r="F193" s="60">
        <v>0.73</v>
      </c>
      <c r="G193" s="60">
        <v>0.73</v>
      </c>
      <c r="H193" s="60">
        <v>0.64</v>
      </c>
      <c r="I193" s="60">
        <v>0.63</v>
      </c>
      <c r="J193" s="60">
        <v>0.75</v>
      </c>
      <c r="K193" s="60">
        <v>0.65</v>
      </c>
      <c r="L193" s="60">
        <v>0.7</v>
      </c>
      <c r="M193" s="60">
        <v>0.73</v>
      </c>
      <c r="N193" s="60">
        <v>0.73</v>
      </c>
      <c r="O193" s="60">
        <v>0.64</v>
      </c>
      <c r="P193" s="60">
        <v>0.63</v>
      </c>
      <c r="Q193" s="60">
        <v>0.75</v>
      </c>
      <c r="R193" s="60">
        <v>0.65</v>
      </c>
      <c r="S193" s="60">
        <v>0.7</v>
      </c>
      <c r="T193" s="60">
        <v>0.73</v>
      </c>
      <c r="U193" s="60">
        <v>0.73</v>
      </c>
      <c r="V193" s="60">
        <v>0.64</v>
      </c>
      <c r="W193" s="60">
        <v>0.63</v>
      </c>
      <c r="X193" s="60">
        <v>0.75</v>
      </c>
      <c r="Y193" s="60">
        <v>0.65</v>
      </c>
      <c r="Z193" s="60">
        <v>0.7</v>
      </c>
      <c r="AA193" s="60">
        <v>0.73</v>
      </c>
      <c r="AB193" s="60">
        <v>0.73</v>
      </c>
      <c r="AC193" s="60">
        <v>0.64</v>
      </c>
    </row>
    <row r="194" spans="1:29" x14ac:dyDescent="0.2">
      <c r="A194" s="72" t="s">
        <v>203</v>
      </c>
      <c r="B194" s="145" t="s">
        <v>175</v>
      </c>
      <c r="C194" s="73" t="s">
        <v>208</v>
      </c>
      <c r="D194" s="74" t="str">
        <f t="shared" si="9"/>
        <v>UKDirectLikes</v>
      </c>
      <c r="E194" s="74"/>
      <c r="F194">
        <v>158</v>
      </c>
      <c r="G194">
        <v>156</v>
      </c>
      <c r="H194">
        <v>198</v>
      </c>
      <c r="I194">
        <v>182</v>
      </c>
      <c r="J194">
        <v>189</v>
      </c>
      <c r="K194">
        <v>174</v>
      </c>
      <c r="L194">
        <v>189</v>
      </c>
      <c r="M194">
        <v>199</v>
      </c>
      <c r="N194">
        <v>167</v>
      </c>
      <c r="O194">
        <v>195</v>
      </c>
      <c r="P194">
        <v>177</v>
      </c>
      <c r="Q194">
        <v>167</v>
      </c>
      <c r="R194">
        <v>180</v>
      </c>
      <c r="S194">
        <v>152</v>
      </c>
      <c r="T194">
        <v>157</v>
      </c>
      <c r="U194">
        <v>169</v>
      </c>
      <c r="V194">
        <v>165</v>
      </c>
      <c r="W194">
        <v>165</v>
      </c>
      <c r="X194">
        <v>170</v>
      </c>
      <c r="Y194">
        <v>163</v>
      </c>
      <c r="Z194">
        <v>200</v>
      </c>
      <c r="AA194">
        <v>197</v>
      </c>
      <c r="AB194">
        <v>174</v>
      </c>
      <c r="AC194">
        <v>169</v>
      </c>
    </row>
    <row r="195" spans="1:29" x14ac:dyDescent="0.2">
      <c r="A195" s="72" t="s">
        <v>203</v>
      </c>
      <c r="B195" s="145" t="s">
        <v>175</v>
      </c>
      <c r="C195" s="73" t="s">
        <v>212</v>
      </c>
      <c r="D195" s="74" t="str">
        <f t="shared" si="9"/>
        <v>UKDirectSales</v>
      </c>
      <c r="E195" s="74"/>
      <c r="F195">
        <v>11714.1</v>
      </c>
      <c r="G195">
        <v>10114.199999999999</v>
      </c>
      <c r="H195">
        <v>8633.25</v>
      </c>
      <c r="I195">
        <v>12424.65</v>
      </c>
      <c r="J195">
        <v>12211.949999999999</v>
      </c>
      <c r="K195">
        <v>9002.6999999999989</v>
      </c>
      <c r="L195">
        <v>11587.65</v>
      </c>
      <c r="M195">
        <v>10875.6</v>
      </c>
      <c r="N195">
        <v>9637.7999999999993</v>
      </c>
      <c r="O195">
        <v>11702.1</v>
      </c>
      <c r="P195">
        <v>9405.6</v>
      </c>
      <c r="Q195">
        <v>11364.6</v>
      </c>
      <c r="R195">
        <v>9055.1999999999989</v>
      </c>
      <c r="S195">
        <v>11453.4</v>
      </c>
      <c r="T195">
        <v>10435.35</v>
      </c>
      <c r="U195">
        <v>8256.2999999999993</v>
      </c>
      <c r="V195">
        <v>11849.25</v>
      </c>
      <c r="W195">
        <v>8807.1</v>
      </c>
      <c r="X195">
        <v>8935.35</v>
      </c>
      <c r="Y195">
        <v>10334.85</v>
      </c>
      <c r="Z195">
        <v>9982.5</v>
      </c>
      <c r="AA195">
        <v>9556.7999999999993</v>
      </c>
      <c r="AB195">
        <v>9003</v>
      </c>
      <c r="AC195">
        <v>8639.6999999999989</v>
      </c>
    </row>
    <row r="196" spans="1:29" x14ac:dyDescent="0.2">
      <c r="A196" s="72" t="s">
        <v>203</v>
      </c>
      <c r="B196" s="145" t="s">
        <v>175</v>
      </c>
      <c r="C196" s="73" t="s">
        <v>251</v>
      </c>
      <c r="D196" s="74" t="str">
        <f t="shared" si="9"/>
        <v>UKDirectUsers</v>
      </c>
      <c r="E196" s="74"/>
      <c r="F196">
        <v>22127</v>
      </c>
      <c r="G196">
        <v>24763</v>
      </c>
      <c r="H196">
        <v>24050</v>
      </c>
      <c r="I196">
        <v>25472</v>
      </c>
      <c r="J196">
        <v>26753</v>
      </c>
      <c r="K196">
        <v>25041</v>
      </c>
      <c r="L196">
        <v>25334</v>
      </c>
      <c r="M196">
        <v>22370</v>
      </c>
      <c r="N196">
        <v>26277</v>
      </c>
      <c r="O196">
        <v>26634</v>
      </c>
      <c r="P196">
        <v>22666</v>
      </c>
      <c r="Q196">
        <v>23550</v>
      </c>
      <c r="R196">
        <v>24576</v>
      </c>
      <c r="S196">
        <v>24293</v>
      </c>
      <c r="T196">
        <v>26592</v>
      </c>
      <c r="U196">
        <v>24282</v>
      </c>
      <c r="V196">
        <v>25324</v>
      </c>
      <c r="W196">
        <v>24067</v>
      </c>
      <c r="X196">
        <v>22717</v>
      </c>
      <c r="Y196">
        <v>22821</v>
      </c>
      <c r="Z196">
        <v>26821</v>
      </c>
      <c r="AA196">
        <v>26672</v>
      </c>
      <c r="AB196">
        <v>24631</v>
      </c>
      <c r="AC196">
        <v>24704</v>
      </c>
    </row>
    <row r="197" spans="1:29" s="123" customFormat="1" x14ac:dyDescent="0.2">
      <c r="A197" s="120" t="s">
        <v>203</v>
      </c>
      <c r="B197" s="145" t="s">
        <v>175</v>
      </c>
      <c r="C197" s="121" t="s">
        <v>252</v>
      </c>
      <c r="D197" s="122" t="str">
        <f t="shared" si="9"/>
        <v>UKDirectNewUsers</v>
      </c>
      <c r="E197" s="122"/>
      <c r="F197" s="123">
        <v>0.67</v>
      </c>
      <c r="G197" s="123">
        <v>0.67</v>
      </c>
      <c r="H197" s="123">
        <v>0.67</v>
      </c>
      <c r="I197" s="123">
        <v>0.67</v>
      </c>
      <c r="J197" s="123">
        <v>0.67</v>
      </c>
      <c r="K197" s="123">
        <v>0.67</v>
      </c>
      <c r="L197" s="123">
        <v>0.67</v>
      </c>
      <c r="M197" s="123">
        <v>0.67</v>
      </c>
      <c r="N197" s="123">
        <v>0.67</v>
      </c>
      <c r="O197" s="123">
        <v>0.67</v>
      </c>
      <c r="P197" s="123">
        <v>0.67</v>
      </c>
      <c r="Q197" s="123">
        <v>0.67</v>
      </c>
      <c r="R197" s="123">
        <v>0.67</v>
      </c>
      <c r="S197" s="123">
        <v>0.67</v>
      </c>
      <c r="T197" s="123">
        <v>0.67</v>
      </c>
      <c r="U197" s="123">
        <v>0.67</v>
      </c>
      <c r="V197" s="123">
        <v>0.67</v>
      </c>
      <c r="W197" s="123">
        <v>0.67</v>
      </c>
      <c r="X197" s="123">
        <v>0.67</v>
      </c>
      <c r="Y197" s="123">
        <v>0.67</v>
      </c>
      <c r="Z197" s="123">
        <v>0.67</v>
      </c>
      <c r="AA197" s="123">
        <v>0.67</v>
      </c>
      <c r="AB197" s="123">
        <v>0.67</v>
      </c>
      <c r="AC197" s="123">
        <v>0.67</v>
      </c>
    </row>
    <row r="198" spans="1:29" s="123" customFormat="1" x14ac:dyDescent="0.2">
      <c r="A198" s="120" t="s">
        <v>203</v>
      </c>
      <c r="B198" s="145" t="s">
        <v>175</v>
      </c>
      <c r="C198" s="121" t="s">
        <v>253</v>
      </c>
      <c r="D198" s="122" t="str">
        <f t="shared" si="9"/>
        <v>UKDirectFacebookFollowers</v>
      </c>
      <c r="E198" s="122"/>
      <c r="F198" s="125">
        <v>28000</v>
      </c>
      <c r="G198" s="125">
        <v>27000</v>
      </c>
      <c r="H198" s="125">
        <v>26000</v>
      </c>
      <c r="I198" s="125">
        <v>25000</v>
      </c>
      <c r="J198" s="125">
        <v>28000</v>
      </c>
      <c r="K198" s="125">
        <v>27000</v>
      </c>
      <c r="L198" s="125">
        <v>26000</v>
      </c>
      <c r="M198" s="125">
        <v>25000</v>
      </c>
      <c r="N198" s="125">
        <v>28000</v>
      </c>
      <c r="O198" s="125">
        <v>27000</v>
      </c>
      <c r="P198" s="125">
        <v>26000</v>
      </c>
      <c r="Q198" s="125">
        <v>25000</v>
      </c>
      <c r="R198" s="125">
        <v>28000</v>
      </c>
      <c r="S198" s="125">
        <v>27000</v>
      </c>
      <c r="T198" s="125">
        <v>26000</v>
      </c>
      <c r="U198" s="125">
        <v>25000</v>
      </c>
      <c r="V198" s="125">
        <v>28000</v>
      </c>
      <c r="W198" s="125">
        <v>27000</v>
      </c>
      <c r="X198" s="125">
        <v>26000</v>
      </c>
      <c r="Y198" s="125">
        <v>25000</v>
      </c>
      <c r="Z198" s="125">
        <v>28000</v>
      </c>
      <c r="AA198" s="125">
        <v>27000</v>
      </c>
      <c r="AB198" s="125">
        <v>26000</v>
      </c>
      <c r="AC198" s="125">
        <v>25000</v>
      </c>
    </row>
    <row r="199" spans="1:29" s="123" customFormat="1" x14ac:dyDescent="0.2">
      <c r="A199" s="120" t="s">
        <v>203</v>
      </c>
      <c r="B199" s="145" t="s">
        <v>175</v>
      </c>
      <c r="C199" s="121" t="s">
        <v>254</v>
      </c>
      <c r="D199" s="122" t="str">
        <f t="shared" si="9"/>
        <v>UKDirectYoutubeSubscribers</v>
      </c>
      <c r="E199" s="122"/>
      <c r="F199" s="125">
        <v>56000</v>
      </c>
      <c r="G199" s="125">
        <v>50000</v>
      </c>
      <c r="H199" s="125">
        <v>44000</v>
      </c>
      <c r="I199" s="125">
        <v>38000</v>
      </c>
      <c r="J199" s="125">
        <v>56000</v>
      </c>
      <c r="K199" s="125">
        <v>50000</v>
      </c>
      <c r="L199" s="125">
        <v>44000</v>
      </c>
      <c r="M199" s="125">
        <v>38000</v>
      </c>
      <c r="N199" s="125">
        <v>56000</v>
      </c>
      <c r="O199" s="125">
        <v>50000</v>
      </c>
      <c r="P199" s="125">
        <v>44000</v>
      </c>
      <c r="Q199" s="125">
        <v>38000</v>
      </c>
      <c r="R199" s="125">
        <v>56000</v>
      </c>
      <c r="S199" s="125">
        <v>50000</v>
      </c>
      <c r="T199" s="125">
        <v>44000</v>
      </c>
      <c r="U199" s="125">
        <v>38000</v>
      </c>
      <c r="V199" s="125">
        <v>56000</v>
      </c>
      <c r="W199" s="125">
        <v>50000</v>
      </c>
      <c r="X199" s="125">
        <v>44000</v>
      </c>
      <c r="Y199" s="125">
        <v>38000</v>
      </c>
      <c r="Z199" s="125">
        <v>56000</v>
      </c>
      <c r="AA199" s="125">
        <v>50000</v>
      </c>
      <c r="AB199" s="125">
        <v>44000</v>
      </c>
      <c r="AC199" s="125">
        <v>38000</v>
      </c>
    </row>
    <row r="200" spans="1:29" s="123" customFormat="1" x14ac:dyDescent="0.2">
      <c r="A200" s="120" t="s">
        <v>203</v>
      </c>
      <c r="B200" s="145" t="s">
        <v>175</v>
      </c>
      <c r="C200" s="121" t="s">
        <v>255</v>
      </c>
      <c r="D200" s="122" t="str">
        <f t="shared" si="9"/>
        <v>UKDirectTwitterFollowers</v>
      </c>
      <c r="E200" s="122"/>
      <c r="F200" s="125">
        <v>13000</v>
      </c>
      <c r="G200" s="125">
        <v>10000</v>
      </c>
      <c r="H200" s="125">
        <v>7000</v>
      </c>
      <c r="I200" s="125">
        <v>4000</v>
      </c>
      <c r="J200" s="125">
        <v>13000</v>
      </c>
      <c r="K200" s="125">
        <v>10000</v>
      </c>
      <c r="L200" s="125">
        <v>7000</v>
      </c>
      <c r="M200" s="125">
        <v>4000</v>
      </c>
      <c r="N200" s="125">
        <v>13000</v>
      </c>
      <c r="O200" s="125">
        <v>10000</v>
      </c>
      <c r="P200" s="125">
        <v>7000</v>
      </c>
      <c r="Q200" s="125">
        <v>4000</v>
      </c>
      <c r="R200" s="125">
        <v>13000</v>
      </c>
      <c r="S200" s="125">
        <v>10000</v>
      </c>
      <c r="T200" s="125">
        <v>7000</v>
      </c>
      <c r="U200" s="125">
        <v>4000</v>
      </c>
      <c r="V200" s="125">
        <v>13000</v>
      </c>
      <c r="W200" s="125">
        <v>10000</v>
      </c>
      <c r="X200" s="125">
        <v>7000</v>
      </c>
      <c r="Y200" s="125">
        <v>4000</v>
      </c>
      <c r="Z200" s="125">
        <v>13000</v>
      </c>
      <c r="AA200" s="125">
        <v>10000</v>
      </c>
      <c r="AB200" s="125">
        <v>7000</v>
      </c>
      <c r="AC200" s="125">
        <v>4000</v>
      </c>
    </row>
    <row r="201" spans="1:29" s="123" customFormat="1" x14ac:dyDescent="0.2">
      <c r="A201" s="120" t="s">
        <v>203</v>
      </c>
      <c r="B201" s="145" t="s">
        <v>175</v>
      </c>
      <c r="C201" s="121" t="s">
        <v>256</v>
      </c>
      <c r="D201" s="122" t="str">
        <f t="shared" si="9"/>
        <v>UKDirectInstagramFollowers</v>
      </c>
      <c r="E201" s="122"/>
      <c r="F201" s="125">
        <v>8000</v>
      </c>
      <c r="G201" s="125">
        <v>9000</v>
      </c>
      <c r="H201" s="125">
        <v>10000</v>
      </c>
      <c r="I201" s="125">
        <v>11000</v>
      </c>
      <c r="J201" s="125">
        <v>8000</v>
      </c>
      <c r="K201" s="125">
        <v>9000</v>
      </c>
      <c r="L201" s="125">
        <v>10000</v>
      </c>
      <c r="M201" s="125">
        <v>11000</v>
      </c>
      <c r="N201" s="125">
        <v>8000</v>
      </c>
      <c r="O201" s="125">
        <v>9000</v>
      </c>
      <c r="P201" s="125">
        <v>10000</v>
      </c>
      <c r="Q201" s="125">
        <v>11000</v>
      </c>
      <c r="R201" s="125">
        <v>8000</v>
      </c>
      <c r="S201" s="125">
        <v>9000</v>
      </c>
      <c r="T201" s="125">
        <v>10000</v>
      </c>
      <c r="U201" s="125">
        <v>11000</v>
      </c>
      <c r="V201" s="125">
        <v>8000</v>
      </c>
      <c r="W201" s="125">
        <v>9000</v>
      </c>
      <c r="X201" s="125">
        <v>10000</v>
      </c>
      <c r="Y201" s="125">
        <v>11000</v>
      </c>
      <c r="Z201" s="125">
        <v>8000</v>
      </c>
      <c r="AA201" s="125">
        <v>9000</v>
      </c>
      <c r="AB201" s="125">
        <v>10000</v>
      </c>
      <c r="AC201" s="125">
        <v>11000</v>
      </c>
    </row>
    <row r="202" spans="1:29" s="123" customFormat="1" x14ac:dyDescent="0.2">
      <c r="A202" s="120" t="s">
        <v>203</v>
      </c>
      <c r="B202" s="145" t="s">
        <v>175</v>
      </c>
      <c r="C202" s="121" t="s">
        <v>257</v>
      </c>
      <c r="D202" s="122" t="str">
        <f t="shared" si="9"/>
        <v>UKDirectSnapchatFollowers</v>
      </c>
      <c r="E202" s="122"/>
      <c r="F202" s="125">
        <v>18000</v>
      </c>
      <c r="G202" s="125">
        <v>15000</v>
      </c>
      <c r="H202" s="125">
        <v>12000</v>
      </c>
      <c r="I202" s="125">
        <v>9000</v>
      </c>
      <c r="J202" s="125">
        <v>18000</v>
      </c>
      <c r="K202" s="125">
        <v>15000</v>
      </c>
      <c r="L202" s="125">
        <v>12000</v>
      </c>
      <c r="M202" s="125">
        <v>9000</v>
      </c>
      <c r="N202" s="125">
        <v>18000</v>
      </c>
      <c r="O202" s="125">
        <v>15000</v>
      </c>
      <c r="P202" s="125">
        <v>12000</v>
      </c>
      <c r="Q202" s="125">
        <v>9000</v>
      </c>
      <c r="R202" s="125">
        <v>18000</v>
      </c>
      <c r="S202" s="125">
        <v>15000</v>
      </c>
      <c r="T202" s="125">
        <v>12000</v>
      </c>
      <c r="U202" s="125">
        <v>9000</v>
      </c>
      <c r="V202" s="125">
        <v>18000</v>
      </c>
      <c r="W202" s="125">
        <v>15000</v>
      </c>
      <c r="X202" s="125">
        <v>12000</v>
      </c>
      <c r="Y202" s="125">
        <v>9000</v>
      </c>
      <c r="Z202" s="125">
        <v>18000</v>
      </c>
      <c r="AA202" s="125">
        <v>15000</v>
      </c>
      <c r="AB202" s="125">
        <v>12000</v>
      </c>
      <c r="AC202" s="125">
        <v>9000</v>
      </c>
    </row>
    <row r="203" spans="1:29" s="123" customFormat="1" x14ac:dyDescent="0.2">
      <c r="A203" s="120" t="s">
        <v>203</v>
      </c>
      <c r="B203" s="145" t="s">
        <v>175</v>
      </c>
      <c r="C203" s="121" t="s">
        <v>258</v>
      </c>
      <c r="D203" s="122" t="str">
        <f t="shared" si="9"/>
        <v>UKDirectReviews</v>
      </c>
      <c r="E203" s="122"/>
      <c r="F203" s="124">
        <v>4.7</v>
      </c>
      <c r="G203" s="124">
        <v>4.9000000000000004</v>
      </c>
      <c r="H203" s="124">
        <v>4.7</v>
      </c>
      <c r="I203" s="124">
        <v>4.9000000000000004</v>
      </c>
      <c r="J203" s="124">
        <v>4.7</v>
      </c>
      <c r="K203" s="124">
        <v>4.9000000000000004</v>
      </c>
      <c r="L203" s="124">
        <v>4.7</v>
      </c>
      <c r="M203" s="124">
        <v>4.9000000000000004</v>
      </c>
      <c r="N203" s="124">
        <v>4.7</v>
      </c>
      <c r="O203" s="124">
        <v>4.9000000000000004</v>
      </c>
      <c r="P203" s="124">
        <v>4.7</v>
      </c>
      <c r="Q203" s="124">
        <v>4.9000000000000004</v>
      </c>
      <c r="R203" s="124">
        <v>4.7</v>
      </c>
      <c r="S203" s="124">
        <v>4.9000000000000004</v>
      </c>
      <c r="T203" s="124">
        <v>4.7</v>
      </c>
      <c r="U203" s="124">
        <v>4.9000000000000004</v>
      </c>
      <c r="V203" s="124">
        <v>4.7</v>
      </c>
      <c r="W203" s="124">
        <v>4.9000000000000004</v>
      </c>
      <c r="X203" s="124">
        <v>4.7</v>
      </c>
      <c r="Y203" s="124">
        <v>4.9000000000000004</v>
      </c>
      <c r="Z203" s="124">
        <v>4.7</v>
      </c>
      <c r="AA203" s="124">
        <v>4.9000000000000004</v>
      </c>
      <c r="AB203" s="124">
        <v>4.7</v>
      </c>
      <c r="AC203" s="124">
        <v>4.9000000000000004</v>
      </c>
    </row>
    <row r="204" spans="1:29" s="123" customFormat="1" x14ac:dyDescent="0.2">
      <c r="A204" s="120" t="s">
        <v>203</v>
      </c>
      <c r="B204" s="145" t="s">
        <v>175</v>
      </c>
      <c r="C204" s="121" t="s">
        <v>259</v>
      </c>
      <c r="D204" s="122" t="str">
        <f t="shared" si="9"/>
        <v>UKDirectSpend</v>
      </c>
      <c r="E204" s="122"/>
      <c r="F204" s="124" t="s">
        <v>260</v>
      </c>
      <c r="G204" s="124" t="s">
        <v>260</v>
      </c>
      <c r="H204" s="124" t="s">
        <v>260</v>
      </c>
      <c r="I204" s="124" t="s">
        <v>260</v>
      </c>
      <c r="J204" s="124" t="s">
        <v>260</v>
      </c>
      <c r="K204" s="124" t="s">
        <v>260</v>
      </c>
      <c r="L204" s="124" t="s">
        <v>260</v>
      </c>
      <c r="M204" s="124" t="s">
        <v>260</v>
      </c>
      <c r="N204" s="124" t="s">
        <v>260</v>
      </c>
      <c r="O204" s="124" t="s">
        <v>260</v>
      </c>
      <c r="P204" s="124" t="s">
        <v>260</v>
      </c>
      <c r="Q204" s="124" t="s">
        <v>260</v>
      </c>
      <c r="R204" s="124" t="s">
        <v>260</v>
      </c>
      <c r="S204" s="124" t="s">
        <v>260</v>
      </c>
      <c r="T204" s="124" t="s">
        <v>260</v>
      </c>
      <c r="U204" s="124" t="s">
        <v>260</v>
      </c>
      <c r="V204" s="124" t="s">
        <v>260</v>
      </c>
      <c r="W204" s="124" t="s">
        <v>260</v>
      </c>
      <c r="X204" s="124" t="s">
        <v>260</v>
      </c>
      <c r="Y204" s="124" t="s">
        <v>260</v>
      </c>
      <c r="Z204" s="124" t="s">
        <v>260</v>
      </c>
      <c r="AA204" s="124" t="s">
        <v>260</v>
      </c>
      <c r="AB204" s="124" t="s">
        <v>260</v>
      </c>
      <c r="AC204" s="124" t="s">
        <v>260</v>
      </c>
    </row>
    <row r="205" spans="1:29" s="123" customFormat="1" x14ac:dyDescent="0.2">
      <c r="A205" s="120" t="s">
        <v>203</v>
      </c>
      <c r="B205" s="145" t="s">
        <v>175</v>
      </c>
      <c r="C205" s="121" t="s">
        <v>239</v>
      </c>
      <c r="D205" s="122" t="str">
        <f t="shared" si="9"/>
        <v>UKDirectCPA</v>
      </c>
      <c r="E205" s="122"/>
      <c r="F205" s="124">
        <v>1</v>
      </c>
      <c r="G205" s="124">
        <v>2</v>
      </c>
      <c r="H205" s="124">
        <v>2</v>
      </c>
      <c r="I205" s="124">
        <v>2</v>
      </c>
      <c r="J205" s="124">
        <v>2</v>
      </c>
      <c r="K205" s="124">
        <v>2</v>
      </c>
      <c r="L205" s="124">
        <v>1</v>
      </c>
      <c r="M205" s="124">
        <v>1</v>
      </c>
      <c r="N205" s="124">
        <v>1</v>
      </c>
      <c r="O205" s="124">
        <v>2</v>
      </c>
      <c r="P205" s="124">
        <v>2</v>
      </c>
      <c r="Q205" s="124">
        <v>1</v>
      </c>
      <c r="R205" s="124">
        <v>2</v>
      </c>
      <c r="S205" s="124">
        <v>2</v>
      </c>
      <c r="T205" s="124">
        <v>2</v>
      </c>
      <c r="U205" s="124">
        <v>1</v>
      </c>
      <c r="V205" s="124">
        <v>2</v>
      </c>
      <c r="W205" s="124">
        <v>2</v>
      </c>
      <c r="X205" s="124">
        <v>2</v>
      </c>
      <c r="Y205" s="124">
        <v>2</v>
      </c>
      <c r="Z205" s="124">
        <v>1</v>
      </c>
      <c r="AA205" s="124">
        <v>1</v>
      </c>
      <c r="AB205" s="124">
        <v>2</v>
      </c>
      <c r="AC205" s="124">
        <v>2</v>
      </c>
    </row>
    <row r="207" spans="1:29" x14ac:dyDescent="0.2">
      <c r="A207" s="72" t="s">
        <v>203</v>
      </c>
      <c r="B207" s="145" t="s">
        <v>214</v>
      </c>
      <c r="C207" s="73" t="s">
        <v>13</v>
      </c>
      <c r="D207" s="74" t="str">
        <f>A207&amp;B207&amp;C207</f>
        <v>UKMaleOrder</v>
      </c>
      <c r="E207" s="74"/>
      <c r="F207">
        <v>3012.9</v>
      </c>
      <c r="G207">
        <v>2917.7500000000005</v>
      </c>
      <c r="H207">
        <v>2940.3</v>
      </c>
      <c r="I207">
        <v>2682.9</v>
      </c>
      <c r="J207">
        <v>2935.9</v>
      </c>
      <c r="K207">
        <v>2742.8500000000004</v>
      </c>
      <c r="L207">
        <v>2850.1000000000004</v>
      </c>
      <c r="M207">
        <v>2752.75</v>
      </c>
      <c r="N207">
        <v>2908.4</v>
      </c>
      <c r="O207">
        <v>2630.1000000000004</v>
      </c>
      <c r="P207">
        <v>2820.4</v>
      </c>
      <c r="Q207">
        <v>2658.15</v>
      </c>
      <c r="R207">
        <v>2891.3500000000004</v>
      </c>
      <c r="S207">
        <v>2692.25</v>
      </c>
      <c r="T207">
        <v>2614.15</v>
      </c>
      <c r="U207">
        <v>2520.65</v>
      </c>
      <c r="V207">
        <v>2477.2000000000003</v>
      </c>
      <c r="W207">
        <v>2951.3</v>
      </c>
      <c r="X207">
        <v>2856.15</v>
      </c>
      <c r="Y207">
        <v>2750.55</v>
      </c>
      <c r="Z207">
        <v>2795.65</v>
      </c>
      <c r="AA207">
        <v>2576.2000000000003</v>
      </c>
      <c r="AB207">
        <v>2517.3500000000004</v>
      </c>
      <c r="AC207">
        <v>3019.5000000000005</v>
      </c>
    </row>
    <row r="208" spans="1:29" x14ac:dyDescent="0.2">
      <c r="A208" s="72" t="s">
        <v>203</v>
      </c>
      <c r="B208" s="145" t="s">
        <v>214</v>
      </c>
      <c r="C208" s="73" t="s">
        <v>11</v>
      </c>
      <c r="D208" s="74" t="str">
        <f>A208&amp;B208&amp;C208</f>
        <v>UKMaleSessions</v>
      </c>
      <c r="E208" s="74"/>
      <c r="F208">
        <v>22869.000000000004</v>
      </c>
      <c r="G208">
        <v>24710.95</v>
      </c>
      <c r="H208">
        <v>16568.75</v>
      </c>
      <c r="I208">
        <v>22564.850000000002</v>
      </c>
      <c r="J208">
        <v>24412.300000000003</v>
      </c>
      <c r="K208">
        <v>19208.2</v>
      </c>
      <c r="L208">
        <v>21571.550000000003</v>
      </c>
      <c r="M208">
        <v>21263</v>
      </c>
      <c r="N208">
        <v>23712.7</v>
      </c>
      <c r="O208">
        <v>16991.150000000001</v>
      </c>
      <c r="P208">
        <v>18934.850000000002</v>
      </c>
      <c r="Q208">
        <v>22816.2</v>
      </c>
      <c r="R208">
        <v>22619.850000000002</v>
      </c>
      <c r="S208">
        <v>18508.600000000002</v>
      </c>
      <c r="T208">
        <v>22898.7</v>
      </c>
      <c r="U208">
        <v>23829.850000000002</v>
      </c>
      <c r="V208">
        <v>19580.550000000003</v>
      </c>
      <c r="W208">
        <v>23672.000000000004</v>
      </c>
      <c r="X208">
        <v>17452.600000000002</v>
      </c>
      <c r="Y208">
        <v>17852.45</v>
      </c>
      <c r="Z208">
        <v>22568.7</v>
      </c>
      <c r="AA208">
        <v>17954.2</v>
      </c>
      <c r="AB208">
        <v>17596.7</v>
      </c>
      <c r="AC208">
        <v>23794.100000000002</v>
      </c>
    </row>
    <row r="209" spans="1:29" x14ac:dyDescent="0.2">
      <c r="A209" s="72" t="s">
        <v>203</v>
      </c>
      <c r="B209" s="145" t="s">
        <v>215</v>
      </c>
      <c r="C209" s="73" t="s">
        <v>13</v>
      </c>
      <c r="D209" s="74" t="str">
        <f>A209&amp;B209&amp;C209</f>
        <v>UKFemaleOrder</v>
      </c>
      <c r="E209" s="74"/>
      <c r="F209">
        <v>2465.1</v>
      </c>
      <c r="G209">
        <v>2387.25</v>
      </c>
      <c r="H209">
        <v>2405.7000000000003</v>
      </c>
      <c r="I209">
        <v>2195.1</v>
      </c>
      <c r="J209">
        <v>2402.1</v>
      </c>
      <c r="K209">
        <v>2244.15</v>
      </c>
      <c r="L209">
        <v>2331.9</v>
      </c>
      <c r="M209">
        <v>2252.25</v>
      </c>
      <c r="N209">
        <v>2379.6</v>
      </c>
      <c r="O209">
        <v>2151.9</v>
      </c>
      <c r="P209">
        <v>2307.6</v>
      </c>
      <c r="Q209">
        <v>2174.85</v>
      </c>
      <c r="R209">
        <v>2365.65</v>
      </c>
      <c r="S209">
        <v>2202.75</v>
      </c>
      <c r="T209">
        <v>2138.85</v>
      </c>
      <c r="U209">
        <v>2062.35</v>
      </c>
      <c r="V209">
        <v>2026.8</v>
      </c>
      <c r="W209">
        <v>2414.7000000000003</v>
      </c>
      <c r="X209">
        <v>2336.85</v>
      </c>
      <c r="Y209">
        <v>2250.4500000000003</v>
      </c>
      <c r="Z209">
        <v>2287.35</v>
      </c>
      <c r="AA209">
        <v>2107.8000000000002</v>
      </c>
      <c r="AB209">
        <v>2059.65</v>
      </c>
      <c r="AC209">
        <v>2470.5</v>
      </c>
    </row>
    <row r="210" spans="1:29" x14ac:dyDescent="0.2">
      <c r="A210" s="72" t="s">
        <v>203</v>
      </c>
      <c r="B210" s="145" t="s">
        <v>215</v>
      </c>
      <c r="C210" s="73" t="s">
        <v>11</v>
      </c>
      <c r="D210" s="74" t="str">
        <f>A210&amp;B210&amp;C210</f>
        <v>UKFemaleSessions</v>
      </c>
      <c r="E210" s="74"/>
      <c r="F210">
        <v>18711</v>
      </c>
      <c r="G210">
        <v>20218.05</v>
      </c>
      <c r="H210">
        <v>13556.25</v>
      </c>
      <c r="I210">
        <v>18462.150000000001</v>
      </c>
      <c r="J210">
        <v>19973.7</v>
      </c>
      <c r="K210">
        <v>15715.800000000001</v>
      </c>
      <c r="L210">
        <v>17649.45</v>
      </c>
      <c r="M210">
        <v>17397</v>
      </c>
      <c r="N210">
        <v>19401.3</v>
      </c>
      <c r="O210">
        <v>13901.85</v>
      </c>
      <c r="P210">
        <v>15492.15</v>
      </c>
      <c r="Q210">
        <v>18667.8</v>
      </c>
      <c r="R210">
        <v>18507.150000000001</v>
      </c>
      <c r="S210">
        <v>15143.4</v>
      </c>
      <c r="T210">
        <v>18735.3</v>
      </c>
      <c r="U210">
        <v>19497.150000000001</v>
      </c>
      <c r="V210">
        <v>16020.45</v>
      </c>
      <c r="W210">
        <v>19368</v>
      </c>
      <c r="X210">
        <v>14279.4</v>
      </c>
      <c r="Y210">
        <v>14606.550000000001</v>
      </c>
      <c r="Z210">
        <v>18465.3</v>
      </c>
      <c r="AA210">
        <v>14689.800000000001</v>
      </c>
      <c r="AB210">
        <v>14397.300000000001</v>
      </c>
      <c r="AC210">
        <v>19467.900000000001</v>
      </c>
    </row>
    <row r="212" spans="1:29" x14ac:dyDescent="0.2">
      <c r="A212" s="72" t="s">
        <v>203</v>
      </c>
      <c r="B212" s="145" t="s">
        <v>216</v>
      </c>
      <c r="C212" s="73" t="s">
        <v>13</v>
      </c>
      <c r="D212" s="74" t="str">
        <f>A212&amp;B212&amp;C212</f>
        <v>UKDesktopOrder</v>
      </c>
      <c r="E212" s="74"/>
      <c r="F212">
        <v>1917.3</v>
      </c>
      <c r="G212">
        <v>1856.7499999999998</v>
      </c>
      <c r="H212">
        <v>1871.1</v>
      </c>
      <c r="I212">
        <v>1707.3</v>
      </c>
      <c r="J212">
        <v>1868.3</v>
      </c>
      <c r="K212">
        <v>1745.4499999999998</v>
      </c>
      <c r="L212">
        <v>1813.6999999999998</v>
      </c>
      <c r="M212">
        <v>1751.75</v>
      </c>
      <c r="N212">
        <v>1850.8</v>
      </c>
      <c r="O212">
        <v>1673.6999999999998</v>
      </c>
      <c r="P212">
        <v>1794.8</v>
      </c>
      <c r="Q212">
        <v>1691.55</v>
      </c>
      <c r="R212">
        <v>1839.9499999999998</v>
      </c>
      <c r="S212">
        <v>1713.25</v>
      </c>
      <c r="T212">
        <v>1663.55</v>
      </c>
      <c r="U212">
        <v>1604.05</v>
      </c>
      <c r="V212">
        <v>1576.3999999999999</v>
      </c>
      <c r="W212">
        <v>1878.1</v>
      </c>
      <c r="X212">
        <v>1817.55</v>
      </c>
      <c r="Y212">
        <v>1750.35</v>
      </c>
      <c r="Z212">
        <v>1779.05</v>
      </c>
      <c r="AA212">
        <v>1639.3999999999999</v>
      </c>
      <c r="AB212">
        <v>1601.9499999999998</v>
      </c>
      <c r="AC212">
        <v>1921.4999999999998</v>
      </c>
    </row>
    <row r="213" spans="1:29" x14ac:dyDescent="0.2">
      <c r="A213" s="72" t="s">
        <v>203</v>
      </c>
      <c r="B213" s="145" t="s">
        <v>216</v>
      </c>
      <c r="C213" s="73" t="s">
        <v>11</v>
      </c>
      <c r="D213" s="74" t="str">
        <f>A213&amp;B213&amp;C213</f>
        <v>UKDesktopSessions</v>
      </c>
      <c r="E213" s="74"/>
      <c r="F213">
        <v>14552.999999999998</v>
      </c>
      <c r="G213">
        <v>15725.15</v>
      </c>
      <c r="H213">
        <v>10543.75</v>
      </c>
      <c r="I213">
        <v>14359.449999999999</v>
      </c>
      <c r="J213">
        <v>15535.099999999999</v>
      </c>
      <c r="K213">
        <v>12223.4</v>
      </c>
      <c r="L213">
        <v>13727.349999999999</v>
      </c>
      <c r="M213">
        <v>13531</v>
      </c>
      <c r="N213">
        <v>15089.9</v>
      </c>
      <c r="O213">
        <v>10812.55</v>
      </c>
      <c r="P213">
        <v>12049.449999999999</v>
      </c>
      <c r="Q213">
        <v>14519.4</v>
      </c>
      <c r="R213">
        <v>14394.449999999999</v>
      </c>
      <c r="S213">
        <v>11778.199999999999</v>
      </c>
      <c r="T213">
        <v>14571.9</v>
      </c>
      <c r="U213">
        <v>15164.449999999999</v>
      </c>
      <c r="V213">
        <v>12460.349999999999</v>
      </c>
      <c r="W213">
        <v>15063.999999999998</v>
      </c>
      <c r="X213">
        <v>11106.199999999999</v>
      </c>
      <c r="Y213">
        <v>11360.65</v>
      </c>
      <c r="Z213">
        <v>14361.9</v>
      </c>
      <c r="AA213">
        <v>11425.4</v>
      </c>
      <c r="AB213">
        <v>11197.9</v>
      </c>
      <c r="AC213">
        <v>15141.699999999999</v>
      </c>
    </row>
    <row r="214" spans="1:29" x14ac:dyDescent="0.2">
      <c r="A214" s="72" t="s">
        <v>203</v>
      </c>
      <c r="B214" s="145" t="s">
        <v>217</v>
      </c>
      <c r="C214" s="73" t="s">
        <v>13</v>
      </c>
      <c r="D214" s="74" t="str">
        <f>A214&amp;B214&amp;C214</f>
        <v>UKMobileOrder</v>
      </c>
      <c r="E214" s="74"/>
      <c r="F214">
        <v>3560.7000000000003</v>
      </c>
      <c r="G214">
        <v>3448.25</v>
      </c>
      <c r="H214">
        <v>3474.9</v>
      </c>
      <c r="I214">
        <v>3170.7000000000003</v>
      </c>
      <c r="J214">
        <v>3469.7000000000003</v>
      </c>
      <c r="K214">
        <v>3241.55</v>
      </c>
      <c r="L214">
        <v>3368.3</v>
      </c>
      <c r="M214">
        <v>3253.25</v>
      </c>
      <c r="N214">
        <v>3437.2000000000003</v>
      </c>
      <c r="O214">
        <v>3108.3</v>
      </c>
      <c r="P214">
        <v>3333.2000000000003</v>
      </c>
      <c r="Q214">
        <v>3141.4500000000003</v>
      </c>
      <c r="R214">
        <v>3417.05</v>
      </c>
      <c r="S214">
        <v>3181.75</v>
      </c>
      <c r="T214">
        <v>3089.4500000000003</v>
      </c>
      <c r="U214">
        <v>2978.9500000000003</v>
      </c>
      <c r="V214">
        <v>2927.6</v>
      </c>
      <c r="W214">
        <v>3487.9</v>
      </c>
      <c r="X214">
        <v>3375.4500000000003</v>
      </c>
      <c r="Y214">
        <v>3250.65</v>
      </c>
      <c r="Z214">
        <v>3303.9500000000003</v>
      </c>
      <c r="AA214">
        <v>3044.6</v>
      </c>
      <c r="AB214">
        <v>2975.05</v>
      </c>
      <c r="AC214">
        <v>3568.5</v>
      </c>
    </row>
    <row r="215" spans="1:29" x14ac:dyDescent="0.2">
      <c r="A215" s="72" t="s">
        <v>203</v>
      </c>
      <c r="B215" s="145" t="s">
        <v>217</v>
      </c>
      <c r="C215" s="73" t="s">
        <v>11</v>
      </c>
      <c r="D215" s="74" t="str">
        <f>A215&amp;B215&amp;C215</f>
        <v>UKMobileSessions</v>
      </c>
      <c r="E215" s="74"/>
      <c r="F215">
        <v>27027</v>
      </c>
      <c r="G215">
        <v>29203.850000000002</v>
      </c>
      <c r="H215">
        <v>19581.25</v>
      </c>
      <c r="I215">
        <v>26667.55</v>
      </c>
      <c r="J215">
        <v>28850.9</v>
      </c>
      <c r="K215">
        <v>22700.600000000002</v>
      </c>
      <c r="L215">
        <v>25493.65</v>
      </c>
      <c r="M215">
        <v>25129</v>
      </c>
      <c r="N215">
        <v>28024.100000000002</v>
      </c>
      <c r="O215">
        <v>20080.45</v>
      </c>
      <c r="P215">
        <v>22377.55</v>
      </c>
      <c r="Q215">
        <v>26964.600000000002</v>
      </c>
      <c r="R215">
        <v>26732.55</v>
      </c>
      <c r="S215">
        <v>21873.8</v>
      </c>
      <c r="T215">
        <v>27062.100000000002</v>
      </c>
      <c r="U215">
        <v>28162.55</v>
      </c>
      <c r="V215">
        <v>23140.65</v>
      </c>
      <c r="W215">
        <v>27976</v>
      </c>
      <c r="X215">
        <v>20625.8</v>
      </c>
      <c r="Y215">
        <v>21098.350000000002</v>
      </c>
      <c r="Z215">
        <v>26672.100000000002</v>
      </c>
      <c r="AA215">
        <v>21218.600000000002</v>
      </c>
      <c r="AB215">
        <v>20796.100000000002</v>
      </c>
      <c r="AC215">
        <v>28120.3</v>
      </c>
    </row>
    <row r="217" spans="1:29" x14ac:dyDescent="0.2">
      <c r="A217" s="72" t="s">
        <v>203</v>
      </c>
      <c r="B217" s="145" t="s">
        <v>188</v>
      </c>
      <c r="C217" s="73" t="s">
        <v>11</v>
      </c>
      <c r="D217" s="74" t="str">
        <f t="shared" ref="D217:D222" si="10">A217&amp;B217&amp;C217</f>
        <v>UKwebsite.comSessions</v>
      </c>
      <c r="E217" s="74"/>
      <c r="F217">
        <v>18711</v>
      </c>
      <c r="G217">
        <v>20218.05</v>
      </c>
      <c r="H217">
        <v>13556.25</v>
      </c>
      <c r="I217">
        <v>18462.150000000001</v>
      </c>
      <c r="J217">
        <v>19973.7</v>
      </c>
      <c r="K217">
        <v>15715.800000000001</v>
      </c>
      <c r="L217">
        <v>17649.45</v>
      </c>
      <c r="M217">
        <v>17397</v>
      </c>
      <c r="N217">
        <v>19401.3</v>
      </c>
      <c r="O217">
        <v>13901.85</v>
      </c>
      <c r="P217">
        <v>15492.15</v>
      </c>
      <c r="Q217">
        <v>18667.8</v>
      </c>
      <c r="R217">
        <v>18507.150000000001</v>
      </c>
      <c r="S217">
        <v>15143.4</v>
      </c>
      <c r="T217">
        <v>18735.3</v>
      </c>
      <c r="U217">
        <v>19497.150000000001</v>
      </c>
      <c r="V217">
        <v>16020.45</v>
      </c>
      <c r="W217">
        <v>19368</v>
      </c>
      <c r="X217">
        <v>14279.4</v>
      </c>
      <c r="Y217">
        <v>14606.550000000001</v>
      </c>
      <c r="Z217">
        <v>18465.3</v>
      </c>
      <c r="AA217">
        <v>14689.800000000001</v>
      </c>
      <c r="AB217">
        <v>14397.300000000001</v>
      </c>
      <c r="AC217">
        <v>19467.900000000001</v>
      </c>
    </row>
    <row r="218" spans="1:29" x14ac:dyDescent="0.2">
      <c r="A218" s="72" t="s">
        <v>203</v>
      </c>
      <c r="B218" s="145" t="s">
        <v>188</v>
      </c>
      <c r="C218" s="73" t="s">
        <v>209</v>
      </c>
      <c r="D218" s="74" t="str">
        <f t="shared" si="10"/>
        <v>UKwebsite.comCategoryView</v>
      </c>
      <c r="E218" s="74"/>
      <c r="F218">
        <v>9381.15</v>
      </c>
      <c r="G218">
        <v>9427.5</v>
      </c>
      <c r="H218">
        <v>9270.4500000000007</v>
      </c>
      <c r="I218">
        <v>9270</v>
      </c>
      <c r="J218">
        <v>8604.9</v>
      </c>
      <c r="K218">
        <v>8488.35</v>
      </c>
      <c r="L218">
        <v>8324.5500000000011</v>
      </c>
      <c r="M218">
        <v>9028.8000000000011</v>
      </c>
      <c r="N218">
        <v>10717.65</v>
      </c>
      <c r="O218">
        <v>9405</v>
      </c>
      <c r="P218">
        <v>8377.2000000000007</v>
      </c>
      <c r="Q218">
        <v>8146.35</v>
      </c>
      <c r="R218">
        <v>9967.0500000000011</v>
      </c>
      <c r="S218">
        <v>8625.6</v>
      </c>
      <c r="T218">
        <v>10507.95</v>
      </c>
      <c r="U218">
        <v>9181.35</v>
      </c>
      <c r="V218">
        <v>8700.3000000000011</v>
      </c>
      <c r="W218">
        <v>10050.300000000001</v>
      </c>
      <c r="X218">
        <v>9463.0500000000011</v>
      </c>
      <c r="Y218">
        <v>9182.7000000000007</v>
      </c>
      <c r="Z218">
        <v>8543.25</v>
      </c>
      <c r="AA218">
        <v>8865</v>
      </c>
      <c r="AB218">
        <v>10404.9</v>
      </c>
      <c r="AC218">
        <v>11179.35</v>
      </c>
    </row>
    <row r="219" spans="1:29" x14ac:dyDescent="0.2">
      <c r="A219" s="72" t="s">
        <v>203</v>
      </c>
      <c r="B219" s="145" t="s">
        <v>188</v>
      </c>
      <c r="C219" s="73" t="s">
        <v>210</v>
      </c>
      <c r="D219" s="74" t="str">
        <f t="shared" si="10"/>
        <v>UKwebsite.comProductView</v>
      </c>
      <c r="E219" s="74"/>
      <c r="F219">
        <v>6808.5</v>
      </c>
      <c r="G219">
        <v>6700.95</v>
      </c>
      <c r="H219">
        <v>5884.6500000000005</v>
      </c>
      <c r="I219">
        <v>7279.6500000000005</v>
      </c>
      <c r="J219">
        <v>6213.1500000000005</v>
      </c>
      <c r="K219">
        <v>6627.6</v>
      </c>
      <c r="L219">
        <v>7459.2</v>
      </c>
      <c r="M219">
        <v>6483.1500000000005</v>
      </c>
      <c r="N219">
        <v>7450.6500000000005</v>
      </c>
      <c r="O219">
        <v>6677.55</v>
      </c>
      <c r="P219">
        <v>6412.95</v>
      </c>
      <c r="Q219">
        <v>5858.55</v>
      </c>
      <c r="R219">
        <v>7136.55</v>
      </c>
      <c r="S219">
        <v>5997.6</v>
      </c>
      <c r="T219">
        <v>7331.85</v>
      </c>
      <c r="U219">
        <v>6488.1</v>
      </c>
      <c r="V219">
        <v>6165.9000000000005</v>
      </c>
      <c r="W219">
        <v>6904.35</v>
      </c>
      <c r="X219">
        <v>6529.5</v>
      </c>
      <c r="Y219">
        <v>6371.55</v>
      </c>
      <c r="Z219">
        <v>7175.25</v>
      </c>
      <c r="AA219">
        <v>6416.1</v>
      </c>
      <c r="AB219">
        <v>6250.05</v>
      </c>
      <c r="AC219">
        <v>6995.7</v>
      </c>
    </row>
    <row r="220" spans="1:29" x14ac:dyDescent="0.2">
      <c r="A220" s="72" t="s">
        <v>203</v>
      </c>
      <c r="B220" s="145" t="s">
        <v>188</v>
      </c>
      <c r="C220" s="73" t="s">
        <v>211</v>
      </c>
      <c r="D220" s="74" t="str">
        <f t="shared" si="10"/>
        <v>UKwebsite.comAddToCart</v>
      </c>
      <c r="E220" s="74"/>
      <c r="F220">
        <v>3564.9</v>
      </c>
      <c r="G220">
        <v>3541.5</v>
      </c>
      <c r="H220">
        <v>3130.65</v>
      </c>
      <c r="I220">
        <v>3686.85</v>
      </c>
      <c r="J220">
        <v>3504.6</v>
      </c>
      <c r="K220">
        <v>3074.85</v>
      </c>
      <c r="L220">
        <v>3598.2000000000003</v>
      </c>
      <c r="M220">
        <v>3183.75</v>
      </c>
      <c r="N220">
        <v>3457.35</v>
      </c>
      <c r="O220">
        <v>2744.55</v>
      </c>
      <c r="P220">
        <v>3677.85</v>
      </c>
      <c r="Q220">
        <v>3315.6</v>
      </c>
      <c r="R220">
        <v>3539.25</v>
      </c>
      <c r="S220">
        <v>3285</v>
      </c>
      <c r="T220">
        <v>2775.6</v>
      </c>
      <c r="U220">
        <v>3165.3</v>
      </c>
      <c r="V220">
        <v>3269.25</v>
      </c>
      <c r="W220">
        <v>2978.55</v>
      </c>
      <c r="X220">
        <v>2914.2000000000003</v>
      </c>
      <c r="Y220">
        <v>2926.8</v>
      </c>
      <c r="Z220">
        <v>3075.3</v>
      </c>
      <c r="AA220">
        <v>3384.9</v>
      </c>
      <c r="AB220">
        <v>2956.9500000000003</v>
      </c>
      <c r="AC220">
        <v>2851.65</v>
      </c>
    </row>
    <row r="221" spans="1:29" x14ac:dyDescent="0.2">
      <c r="A221" s="72" t="s">
        <v>203</v>
      </c>
      <c r="B221" s="145" t="s">
        <v>188</v>
      </c>
      <c r="C221" s="73" t="s">
        <v>12</v>
      </c>
      <c r="D221" s="74" t="str">
        <f t="shared" si="10"/>
        <v>UKwebsite.comCheckout</v>
      </c>
      <c r="E221" s="74"/>
      <c r="F221">
        <v>2883.6</v>
      </c>
      <c r="G221">
        <v>2740.9500000000003</v>
      </c>
      <c r="H221">
        <v>2723.4</v>
      </c>
      <c r="I221">
        <v>2718</v>
      </c>
      <c r="J221">
        <v>2827.35</v>
      </c>
      <c r="K221">
        <v>2879.55</v>
      </c>
      <c r="L221">
        <v>2730.15</v>
      </c>
      <c r="M221">
        <v>2902.5</v>
      </c>
      <c r="N221">
        <v>2799.9</v>
      </c>
      <c r="O221">
        <v>2868.75</v>
      </c>
      <c r="P221">
        <v>2740.05</v>
      </c>
      <c r="Q221">
        <v>2827.8</v>
      </c>
      <c r="R221">
        <v>2865.6</v>
      </c>
      <c r="S221">
        <v>2834.1</v>
      </c>
      <c r="T221">
        <v>2923.65</v>
      </c>
      <c r="U221">
        <v>2806.2000000000003</v>
      </c>
      <c r="V221">
        <v>2710.35</v>
      </c>
      <c r="W221">
        <v>2703.6</v>
      </c>
      <c r="X221">
        <v>2770.65</v>
      </c>
      <c r="Y221">
        <v>2803.05</v>
      </c>
      <c r="Z221">
        <v>2919.15</v>
      </c>
      <c r="AA221">
        <v>2727</v>
      </c>
      <c r="AB221">
        <v>2790.9</v>
      </c>
      <c r="AC221">
        <v>2876.4</v>
      </c>
    </row>
    <row r="222" spans="1:29" x14ac:dyDescent="0.2">
      <c r="A222" s="72" t="s">
        <v>203</v>
      </c>
      <c r="B222" s="145" t="s">
        <v>188</v>
      </c>
      <c r="C222" s="73" t="s">
        <v>13</v>
      </c>
      <c r="D222" s="74" t="str">
        <f t="shared" si="10"/>
        <v>UKwebsite.comOrder</v>
      </c>
      <c r="E222" s="74"/>
      <c r="F222">
        <v>2465.1</v>
      </c>
      <c r="G222">
        <v>2387.25</v>
      </c>
      <c r="H222">
        <v>2405.7000000000003</v>
      </c>
      <c r="I222">
        <v>2195.1</v>
      </c>
      <c r="J222">
        <v>2402.1</v>
      </c>
      <c r="K222">
        <v>2244.15</v>
      </c>
      <c r="L222">
        <v>2331.9</v>
      </c>
      <c r="M222">
        <v>2252.25</v>
      </c>
      <c r="N222">
        <v>2379.6</v>
      </c>
      <c r="O222">
        <v>2151.9</v>
      </c>
      <c r="P222">
        <v>2307.6</v>
      </c>
      <c r="Q222">
        <v>2174.85</v>
      </c>
      <c r="R222">
        <v>2365.65</v>
      </c>
      <c r="S222">
        <v>2202.75</v>
      </c>
      <c r="T222">
        <v>2138.85</v>
      </c>
      <c r="U222">
        <v>2062.35</v>
      </c>
      <c r="V222">
        <v>2026.8</v>
      </c>
      <c r="W222">
        <v>2414.7000000000003</v>
      </c>
      <c r="X222">
        <v>2336.85</v>
      </c>
      <c r="Y222">
        <v>2250.4500000000003</v>
      </c>
      <c r="Z222">
        <v>2287.35</v>
      </c>
      <c r="AA222">
        <v>2107.8000000000002</v>
      </c>
      <c r="AB222">
        <v>2059.65</v>
      </c>
      <c r="AC222">
        <v>2470.5</v>
      </c>
    </row>
    <row r="224" spans="1:29" x14ac:dyDescent="0.2">
      <c r="A224" s="72" t="s">
        <v>203</v>
      </c>
      <c r="B224" s="145" t="s">
        <v>189</v>
      </c>
      <c r="C224" s="73" t="s">
        <v>11</v>
      </c>
      <c r="D224" s="74" t="str">
        <f t="shared" ref="D224:D229" si="11">A224&amp;B224&amp;C224</f>
        <v>UKwebsite.com/landing-pageSessions</v>
      </c>
      <c r="E224" s="74"/>
      <c r="F224">
        <v>6237</v>
      </c>
      <c r="G224">
        <v>6739.3499999999995</v>
      </c>
      <c r="H224">
        <v>4518.75</v>
      </c>
      <c r="I224">
        <v>6154.05</v>
      </c>
      <c r="J224">
        <v>6657.9</v>
      </c>
      <c r="K224">
        <v>5238.5999999999995</v>
      </c>
      <c r="L224">
        <v>5883.15</v>
      </c>
      <c r="M224">
        <v>5799</v>
      </c>
      <c r="N224">
        <v>6467.0999999999995</v>
      </c>
      <c r="O224">
        <v>4633.95</v>
      </c>
      <c r="P224">
        <v>5164.05</v>
      </c>
      <c r="Q224">
        <v>6222.5999999999995</v>
      </c>
      <c r="R224">
        <v>6169.05</v>
      </c>
      <c r="S224">
        <v>5047.8</v>
      </c>
      <c r="T224">
        <v>6245.0999999999995</v>
      </c>
      <c r="U224">
        <v>6499.05</v>
      </c>
      <c r="V224">
        <v>5340.15</v>
      </c>
      <c r="W224">
        <v>6456</v>
      </c>
      <c r="X224">
        <v>4759.8</v>
      </c>
      <c r="Y224">
        <v>4868.8499999999995</v>
      </c>
      <c r="Z224">
        <v>6155.0999999999995</v>
      </c>
      <c r="AA224">
        <v>4896.5999999999995</v>
      </c>
      <c r="AB224">
        <v>4799.0999999999995</v>
      </c>
      <c r="AC224">
        <v>6489.3</v>
      </c>
    </row>
    <row r="225" spans="1:29" x14ac:dyDescent="0.2">
      <c r="A225" s="72" t="s">
        <v>203</v>
      </c>
      <c r="B225" s="145" t="s">
        <v>189</v>
      </c>
      <c r="C225" s="73" t="s">
        <v>209</v>
      </c>
      <c r="D225" s="74" t="str">
        <f t="shared" si="11"/>
        <v>UKwebsite.com/landing-pageCategoryView</v>
      </c>
      <c r="E225" s="74"/>
      <c r="F225">
        <v>3127.0499999999997</v>
      </c>
      <c r="G225">
        <v>3142.5</v>
      </c>
      <c r="H225">
        <v>3090.15</v>
      </c>
      <c r="I225">
        <v>3090</v>
      </c>
      <c r="J225">
        <v>2868.2999999999997</v>
      </c>
      <c r="K225">
        <v>2829.45</v>
      </c>
      <c r="L225">
        <v>2774.85</v>
      </c>
      <c r="M225">
        <v>3009.6</v>
      </c>
      <c r="N225">
        <v>3572.5499999999997</v>
      </c>
      <c r="O225">
        <v>3135</v>
      </c>
      <c r="P225">
        <v>2792.4</v>
      </c>
      <c r="Q225">
        <v>2715.45</v>
      </c>
      <c r="R225">
        <v>3322.35</v>
      </c>
      <c r="S225">
        <v>2875.2</v>
      </c>
      <c r="T225">
        <v>3502.65</v>
      </c>
      <c r="U225">
        <v>3060.45</v>
      </c>
      <c r="V225">
        <v>2900.1</v>
      </c>
      <c r="W225">
        <v>3350.1</v>
      </c>
      <c r="X225">
        <v>3154.35</v>
      </c>
      <c r="Y225">
        <v>3060.9</v>
      </c>
      <c r="Z225">
        <v>2847.75</v>
      </c>
      <c r="AA225">
        <v>2955</v>
      </c>
      <c r="AB225">
        <v>3468.2999999999997</v>
      </c>
      <c r="AC225">
        <v>3726.45</v>
      </c>
    </row>
    <row r="226" spans="1:29" x14ac:dyDescent="0.2">
      <c r="A226" s="72" t="s">
        <v>203</v>
      </c>
      <c r="B226" s="145" t="s">
        <v>189</v>
      </c>
      <c r="C226" s="73" t="s">
        <v>210</v>
      </c>
      <c r="D226" s="74" t="str">
        <f t="shared" si="11"/>
        <v>UKwebsite.com/landing-pageProductView</v>
      </c>
      <c r="E226" s="74"/>
      <c r="F226">
        <v>2269.5</v>
      </c>
      <c r="G226">
        <v>2233.65</v>
      </c>
      <c r="H226">
        <v>1961.55</v>
      </c>
      <c r="I226">
        <v>2426.5499999999997</v>
      </c>
      <c r="J226">
        <v>2071.0499999999997</v>
      </c>
      <c r="K226">
        <v>2209.1999999999998</v>
      </c>
      <c r="L226">
        <v>2486.4</v>
      </c>
      <c r="M226">
        <v>2161.0499999999997</v>
      </c>
      <c r="N226">
        <v>2483.5499999999997</v>
      </c>
      <c r="O226">
        <v>2225.85</v>
      </c>
      <c r="P226">
        <v>2137.65</v>
      </c>
      <c r="Q226">
        <v>1952.85</v>
      </c>
      <c r="R226">
        <v>2378.85</v>
      </c>
      <c r="S226">
        <v>1999.1999999999998</v>
      </c>
      <c r="T226">
        <v>2443.9499999999998</v>
      </c>
      <c r="U226">
        <v>2162.6999999999998</v>
      </c>
      <c r="V226">
        <v>2055.2999999999997</v>
      </c>
      <c r="W226">
        <v>2301.4499999999998</v>
      </c>
      <c r="X226">
        <v>2176.5</v>
      </c>
      <c r="Y226">
        <v>2123.85</v>
      </c>
      <c r="Z226">
        <v>2391.75</v>
      </c>
      <c r="AA226">
        <v>2138.6999999999998</v>
      </c>
      <c r="AB226">
        <v>2083.35</v>
      </c>
      <c r="AC226">
        <v>2331.9</v>
      </c>
    </row>
    <row r="227" spans="1:29" x14ac:dyDescent="0.2">
      <c r="A227" s="72" t="s">
        <v>203</v>
      </c>
      <c r="B227" s="145" t="s">
        <v>189</v>
      </c>
      <c r="C227" s="73" t="s">
        <v>211</v>
      </c>
      <c r="D227" s="74" t="str">
        <f t="shared" si="11"/>
        <v>UKwebsite.com/landing-pageAddToCart</v>
      </c>
      <c r="E227" s="74"/>
      <c r="F227">
        <v>1188.3</v>
      </c>
      <c r="G227">
        <v>1180.5</v>
      </c>
      <c r="H227">
        <v>1043.55</v>
      </c>
      <c r="I227">
        <v>1228.95</v>
      </c>
      <c r="J227">
        <v>1168.2</v>
      </c>
      <c r="K227">
        <v>1024.95</v>
      </c>
      <c r="L227">
        <v>1199.3999999999999</v>
      </c>
      <c r="M227">
        <v>1061.25</v>
      </c>
      <c r="N227">
        <v>1152.45</v>
      </c>
      <c r="O227">
        <v>914.85</v>
      </c>
      <c r="P227">
        <v>1225.95</v>
      </c>
      <c r="Q227">
        <v>1105.2</v>
      </c>
      <c r="R227">
        <v>1179.75</v>
      </c>
      <c r="S227">
        <v>1095</v>
      </c>
      <c r="T227">
        <v>925.19999999999993</v>
      </c>
      <c r="U227">
        <v>1055.0999999999999</v>
      </c>
      <c r="V227">
        <v>1089.75</v>
      </c>
      <c r="W227">
        <v>992.84999999999991</v>
      </c>
      <c r="X227">
        <v>971.4</v>
      </c>
      <c r="Y227">
        <v>975.59999999999991</v>
      </c>
      <c r="Z227">
        <v>1025.0999999999999</v>
      </c>
      <c r="AA227">
        <v>1128.3</v>
      </c>
      <c r="AB227">
        <v>985.65</v>
      </c>
      <c r="AC227">
        <v>950.55</v>
      </c>
    </row>
    <row r="228" spans="1:29" x14ac:dyDescent="0.2">
      <c r="A228" s="72" t="s">
        <v>203</v>
      </c>
      <c r="B228" s="145" t="s">
        <v>189</v>
      </c>
      <c r="C228" s="73" t="s">
        <v>12</v>
      </c>
      <c r="D228" s="74" t="str">
        <f t="shared" si="11"/>
        <v>UKwebsite.com/landing-pageCheckout</v>
      </c>
      <c r="E228" s="74"/>
      <c r="F228">
        <v>961.19999999999993</v>
      </c>
      <c r="G228">
        <v>913.65</v>
      </c>
      <c r="H228">
        <v>907.8</v>
      </c>
      <c r="I228">
        <v>906</v>
      </c>
      <c r="J228">
        <v>942.44999999999993</v>
      </c>
      <c r="K228">
        <v>959.84999999999991</v>
      </c>
      <c r="L228">
        <v>910.05</v>
      </c>
      <c r="M228">
        <v>967.5</v>
      </c>
      <c r="N228">
        <v>933.3</v>
      </c>
      <c r="O228">
        <v>956.25</v>
      </c>
      <c r="P228">
        <v>913.35</v>
      </c>
      <c r="Q228">
        <v>942.59999999999991</v>
      </c>
      <c r="R228">
        <v>955.19999999999993</v>
      </c>
      <c r="S228">
        <v>944.69999999999993</v>
      </c>
      <c r="T228">
        <v>974.55</v>
      </c>
      <c r="U228">
        <v>935.4</v>
      </c>
      <c r="V228">
        <v>903.44999999999993</v>
      </c>
      <c r="W228">
        <v>901.19999999999993</v>
      </c>
      <c r="X228">
        <v>923.55</v>
      </c>
      <c r="Y228">
        <v>934.34999999999991</v>
      </c>
      <c r="Z228">
        <v>973.05</v>
      </c>
      <c r="AA228">
        <v>909</v>
      </c>
      <c r="AB228">
        <v>930.3</v>
      </c>
      <c r="AC228">
        <v>958.8</v>
      </c>
    </row>
    <row r="229" spans="1:29" x14ac:dyDescent="0.2">
      <c r="A229" s="72" t="s">
        <v>203</v>
      </c>
      <c r="B229" s="145" t="s">
        <v>189</v>
      </c>
      <c r="C229" s="73" t="s">
        <v>13</v>
      </c>
      <c r="D229" s="74" t="str">
        <f t="shared" si="11"/>
        <v>UKwebsite.com/landing-pageOrder</v>
      </c>
      <c r="E229" s="74"/>
      <c r="F229">
        <v>821.69999999999993</v>
      </c>
      <c r="G229">
        <v>795.75</v>
      </c>
      <c r="H229">
        <v>801.9</v>
      </c>
      <c r="I229">
        <v>731.69999999999993</v>
      </c>
      <c r="J229">
        <v>800.69999999999993</v>
      </c>
      <c r="K229">
        <v>748.05</v>
      </c>
      <c r="L229">
        <v>777.3</v>
      </c>
      <c r="M229">
        <v>750.75</v>
      </c>
      <c r="N229">
        <v>793.19999999999993</v>
      </c>
      <c r="O229">
        <v>717.3</v>
      </c>
      <c r="P229">
        <v>769.19999999999993</v>
      </c>
      <c r="Q229">
        <v>724.94999999999993</v>
      </c>
      <c r="R229">
        <v>788.55</v>
      </c>
      <c r="S229">
        <v>734.25</v>
      </c>
      <c r="T229">
        <v>712.94999999999993</v>
      </c>
      <c r="U229">
        <v>687.44999999999993</v>
      </c>
      <c r="V229">
        <v>675.6</v>
      </c>
      <c r="W229">
        <v>804.9</v>
      </c>
      <c r="X229">
        <v>778.94999999999993</v>
      </c>
      <c r="Y229">
        <v>750.15</v>
      </c>
      <c r="Z229">
        <v>762.44999999999993</v>
      </c>
      <c r="AA229">
        <v>702.6</v>
      </c>
      <c r="AB229">
        <v>686.55</v>
      </c>
      <c r="AC229">
        <v>823.5</v>
      </c>
    </row>
    <row r="231" spans="1:29" x14ac:dyDescent="0.2">
      <c r="A231" s="72" t="s">
        <v>203</v>
      </c>
      <c r="B231" s="145" t="s">
        <v>190</v>
      </c>
      <c r="C231" s="73" t="s">
        <v>11</v>
      </c>
      <c r="D231" s="74" t="str">
        <f t="shared" ref="D231:D236" si="12">A231&amp;B231&amp;C231</f>
        <v>UKwebsite.com/landingSessions</v>
      </c>
      <c r="E231" s="74"/>
      <c r="F231">
        <v>4158</v>
      </c>
      <c r="G231">
        <v>4492.9000000000005</v>
      </c>
      <c r="H231">
        <v>3012.5</v>
      </c>
      <c r="I231">
        <v>4102.7</v>
      </c>
      <c r="J231">
        <v>4438.6000000000004</v>
      </c>
      <c r="K231">
        <v>3492.4</v>
      </c>
      <c r="L231">
        <v>3922.1000000000004</v>
      </c>
      <c r="M231">
        <v>3866</v>
      </c>
      <c r="N231">
        <v>4311.4000000000005</v>
      </c>
      <c r="O231">
        <v>3089.3</v>
      </c>
      <c r="P231">
        <v>3442.7000000000003</v>
      </c>
      <c r="Q231">
        <v>4148.4000000000005</v>
      </c>
      <c r="R231">
        <v>4112.7</v>
      </c>
      <c r="S231">
        <v>3365.2000000000003</v>
      </c>
      <c r="T231">
        <v>4163.4000000000005</v>
      </c>
      <c r="U231">
        <v>4332.7</v>
      </c>
      <c r="V231">
        <v>3560.1000000000004</v>
      </c>
      <c r="W231">
        <v>4304</v>
      </c>
      <c r="X231">
        <v>3173.2000000000003</v>
      </c>
      <c r="Y231">
        <v>3245.9</v>
      </c>
      <c r="Z231">
        <v>4103.4000000000005</v>
      </c>
      <c r="AA231">
        <v>3264.4</v>
      </c>
      <c r="AB231">
        <v>3199.4</v>
      </c>
      <c r="AC231">
        <v>4326.2</v>
      </c>
    </row>
    <row r="232" spans="1:29" x14ac:dyDescent="0.2">
      <c r="A232" s="72" t="s">
        <v>203</v>
      </c>
      <c r="B232" s="145" t="s">
        <v>190</v>
      </c>
      <c r="C232" s="73" t="s">
        <v>209</v>
      </c>
      <c r="D232" s="74" t="str">
        <f t="shared" si="12"/>
        <v>UKwebsite.com/landingCategoryView</v>
      </c>
      <c r="E232" s="74"/>
      <c r="F232">
        <v>2084.7000000000003</v>
      </c>
      <c r="G232">
        <v>2095</v>
      </c>
      <c r="H232">
        <v>2060.1</v>
      </c>
      <c r="I232">
        <v>2060</v>
      </c>
      <c r="J232">
        <v>1912.2</v>
      </c>
      <c r="K232">
        <v>1886.3000000000002</v>
      </c>
      <c r="L232">
        <v>1849.9</v>
      </c>
      <c r="M232">
        <v>2006.4</v>
      </c>
      <c r="N232">
        <v>2381.7000000000003</v>
      </c>
      <c r="O232">
        <v>2090</v>
      </c>
      <c r="P232">
        <v>1861.6000000000001</v>
      </c>
      <c r="Q232">
        <v>1810.3000000000002</v>
      </c>
      <c r="R232">
        <v>2214.9</v>
      </c>
      <c r="S232">
        <v>1916.8000000000002</v>
      </c>
      <c r="T232">
        <v>2335.1</v>
      </c>
      <c r="U232">
        <v>2040.3000000000002</v>
      </c>
      <c r="V232">
        <v>1933.4</v>
      </c>
      <c r="W232">
        <v>2233.4</v>
      </c>
      <c r="X232">
        <v>2102.9</v>
      </c>
      <c r="Y232">
        <v>2040.6000000000001</v>
      </c>
      <c r="Z232">
        <v>1898.5</v>
      </c>
      <c r="AA232">
        <v>1970</v>
      </c>
      <c r="AB232">
        <v>2312.2000000000003</v>
      </c>
      <c r="AC232">
        <v>2484.3000000000002</v>
      </c>
    </row>
    <row r="233" spans="1:29" x14ac:dyDescent="0.2">
      <c r="A233" s="72" t="s">
        <v>203</v>
      </c>
      <c r="B233" s="145" t="s">
        <v>190</v>
      </c>
      <c r="C233" s="73" t="s">
        <v>210</v>
      </c>
      <c r="D233" s="74" t="str">
        <f t="shared" si="12"/>
        <v>UKwebsite.com/landingProductView</v>
      </c>
      <c r="E233" s="74"/>
      <c r="F233">
        <v>1513</v>
      </c>
      <c r="G233">
        <v>1489.1000000000001</v>
      </c>
      <c r="H233">
        <v>1307.7</v>
      </c>
      <c r="I233">
        <v>1617.7</v>
      </c>
      <c r="J233">
        <v>1380.7</v>
      </c>
      <c r="K233">
        <v>1472.8000000000002</v>
      </c>
      <c r="L233">
        <v>1657.6000000000001</v>
      </c>
      <c r="M233">
        <v>1440.7</v>
      </c>
      <c r="N233">
        <v>1655.7</v>
      </c>
      <c r="O233">
        <v>1483.9</v>
      </c>
      <c r="P233">
        <v>1425.1000000000001</v>
      </c>
      <c r="Q233">
        <v>1301.9000000000001</v>
      </c>
      <c r="R233">
        <v>1585.9</v>
      </c>
      <c r="S233">
        <v>1332.8000000000002</v>
      </c>
      <c r="T233">
        <v>1629.3000000000002</v>
      </c>
      <c r="U233">
        <v>1441.8000000000002</v>
      </c>
      <c r="V233">
        <v>1370.2</v>
      </c>
      <c r="W233">
        <v>1534.3000000000002</v>
      </c>
      <c r="X233">
        <v>1451</v>
      </c>
      <c r="Y233">
        <v>1415.9</v>
      </c>
      <c r="Z233">
        <v>1594.5</v>
      </c>
      <c r="AA233">
        <v>1425.8000000000002</v>
      </c>
      <c r="AB233">
        <v>1388.9</v>
      </c>
      <c r="AC233">
        <v>1554.6000000000001</v>
      </c>
    </row>
    <row r="234" spans="1:29" x14ac:dyDescent="0.2">
      <c r="A234" s="72" t="s">
        <v>203</v>
      </c>
      <c r="B234" s="145" t="s">
        <v>190</v>
      </c>
      <c r="C234" s="73" t="s">
        <v>211</v>
      </c>
      <c r="D234" s="74" t="str">
        <f t="shared" si="12"/>
        <v>UKwebsite.com/landingAddToCart</v>
      </c>
      <c r="E234" s="74"/>
      <c r="F234">
        <v>792.2</v>
      </c>
      <c r="G234">
        <v>787</v>
      </c>
      <c r="H234">
        <v>695.7</v>
      </c>
      <c r="I234">
        <v>819.30000000000007</v>
      </c>
      <c r="J234">
        <v>778.80000000000007</v>
      </c>
      <c r="K234">
        <v>683.30000000000007</v>
      </c>
      <c r="L234">
        <v>799.6</v>
      </c>
      <c r="M234">
        <v>707.5</v>
      </c>
      <c r="N234">
        <v>768.30000000000007</v>
      </c>
      <c r="O234">
        <v>609.9</v>
      </c>
      <c r="P234">
        <v>817.30000000000007</v>
      </c>
      <c r="Q234">
        <v>736.80000000000007</v>
      </c>
      <c r="R234">
        <v>786.5</v>
      </c>
      <c r="S234">
        <v>730</v>
      </c>
      <c r="T234">
        <v>616.80000000000007</v>
      </c>
      <c r="U234">
        <v>703.40000000000009</v>
      </c>
      <c r="V234">
        <v>726.5</v>
      </c>
      <c r="W234">
        <v>661.90000000000009</v>
      </c>
      <c r="X234">
        <v>647.6</v>
      </c>
      <c r="Y234">
        <v>650.40000000000009</v>
      </c>
      <c r="Z234">
        <v>683.40000000000009</v>
      </c>
      <c r="AA234">
        <v>752.2</v>
      </c>
      <c r="AB234">
        <v>657.1</v>
      </c>
      <c r="AC234">
        <v>633.70000000000005</v>
      </c>
    </row>
    <row r="235" spans="1:29" x14ac:dyDescent="0.2">
      <c r="A235" s="72" t="s">
        <v>203</v>
      </c>
      <c r="B235" s="145" t="s">
        <v>190</v>
      </c>
      <c r="C235" s="73" t="s">
        <v>12</v>
      </c>
      <c r="D235" s="74" t="str">
        <f t="shared" si="12"/>
        <v>UKwebsite.com/landingCheckout</v>
      </c>
      <c r="E235" s="74"/>
      <c r="F235">
        <v>640.80000000000007</v>
      </c>
      <c r="G235">
        <v>609.1</v>
      </c>
      <c r="H235">
        <v>605.20000000000005</v>
      </c>
      <c r="I235">
        <v>604</v>
      </c>
      <c r="J235">
        <v>628.30000000000007</v>
      </c>
      <c r="K235">
        <v>639.90000000000009</v>
      </c>
      <c r="L235">
        <v>606.70000000000005</v>
      </c>
      <c r="M235">
        <v>645</v>
      </c>
      <c r="N235">
        <v>622.20000000000005</v>
      </c>
      <c r="O235">
        <v>637.5</v>
      </c>
      <c r="P235">
        <v>608.9</v>
      </c>
      <c r="Q235">
        <v>628.40000000000009</v>
      </c>
      <c r="R235">
        <v>636.80000000000007</v>
      </c>
      <c r="S235">
        <v>629.80000000000007</v>
      </c>
      <c r="T235">
        <v>649.70000000000005</v>
      </c>
      <c r="U235">
        <v>623.6</v>
      </c>
      <c r="V235">
        <v>602.30000000000007</v>
      </c>
      <c r="W235">
        <v>600.80000000000007</v>
      </c>
      <c r="X235">
        <v>615.70000000000005</v>
      </c>
      <c r="Y235">
        <v>622.90000000000009</v>
      </c>
      <c r="Z235">
        <v>648.70000000000005</v>
      </c>
      <c r="AA235">
        <v>606</v>
      </c>
      <c r="AB235">
        <v>620.20000000000005</v>
      </c>
      <c r="AC235">
        <v>639.20000000000005</v>
      </c>
    </row>
    <row r="236" spans="1:29" x14ac:dyDescent="0.2">
      <c r="A236" s="72" t="s">
        <v>203</v>
      </c>
      <c r="B236" s="145" t="s">
        <v>190</v>
      </c>
      <c r="C236" s="73" t="s">
        <v>13</v>
      </c>
      <c r="D236" s="74" t="str">
        <f t="shared" si="12"/>
        <v>UKwebsite.com/landingOrder</v>
      </c>
      <c r="E236" s="74"/>
      <c r="F236">
        <v>547.80000000000007</v>
      </c>
      <c r="G236">
        <v>530.5</v>
      </c>
      <c r="H236">
        <v>534.6</v>
      </c>
      <c r="I236">
        <v>487.8</v>
      </c>
      <c r="J236">
        <v>533.80000000000007</v>
      </c>
      <c r="K236">
        <v>498.70000000000005</v>
      </c>
      <c r="L236">
        <v>518.20000000000005</v>
      </c>
      <c r="M236">
        <v>500.5</v>
      </c>
      <c r="N236">
        <v>528.80000000000007</v>
      </c>
      <c r="O236">
        <v>478.20000000000005</v>
      </c>
      <c r="P236">
        <v>512.80000000000007</v>
      </c>
      <c r="Q236">
        <v>483.3</v>
      </c>
      <c r="R236">
        <v>525.70000000000005</v>
      </c>
      <c r="S236">
        <v>489.5</v>
      </c>
      <c r="T236">
        <v>475.3</v>
      </c>
      <c r="U236">
        <v>458.3</v>
      </c>
      <c r="V236">
        <v>450.40000000000003</v>
      </c>
      <c r="W236">
        <v>536.6</v>
      </c>
      <c r="X236">
        <v>519.30000000000007</v>
      </c>
      <c r="Y236">
        <v>500.1</v>
      </c>
      <c r="Z236">
        <v>508.3</v>
      </c>
      <c r="AA236">
        <v>468.40000000000003</v>
      </c>
      <c r="AB236">
        <v>457.70000000000005</v>
      </c>
      <c r="AC236">
        <v>549</v>
      </c>
    </row>
    <row r="238" spans="1:29" x14ac:dyDescent="0.2">
      <c r="A238" s="72" t="s">
        <v>203</v>
      </c>
      <c r="B238" s="145" t="s">
        <v>191</v>
      </c>
      <c r="C238" s="73" t="s">
        <v>11</v>
      </c>
      <c r="D238" s="74" t="str">
        <f t="shared" ref="D238:D243" si="13">A238&amp;B238&amp;C238</f>
        <v>UKwebsite.com/other-lpSessions</v>
      </c>
      <c r="E238" s="74"/>
      <c r="F238">
        <v>2079</v>
      </c>
      <c r="G238">
        <v>2246.4500000000003</v>
      </c>
      <c r="H238">
        <v>1506.25</v>
      </c>
      <c r="I238">
        <v>2051.35</v>
      </c>
      <c r="J238">
        <v>2219.3000000000002</v>
      </c>
      <c r="K238">
        <v>1746.2</v>
      </c>
      <c r="L238">
        <v>1961.0500000000002</v>
      </c>
      <c r="M238">
        <v>1933</v>
      </c>
      <c r="N238">
        <v>2155.7000000000003</v>
      </c>
      <c r="O238">
        <v>1544.65</v>
      </c>
      <c r="P238">
        <v>1721.3500000000001</v>
      </c>
      <c r="Q238">
        <v>2074.2000000000003</v>
      </c>
      <c r="R238">
        <v>2056.35</v>
      </c>
      <c r="S238">
        <v>1682.6000000000001</v>
      </c>
      <c r="T238">
        <v>2081.7000000000003</v>
      </c>
      <c r="U238">
        <v>2166.35</v>
      </c>
      <c r="V238">
        <v>1780.0500000000002</v>
      </c>
      <c r="W238">
        <v>2152</v>
      </c>
      <c r="X238">
        <v>1586.6000000000001</v>
      </c>
      <c r="Y238">
        <v>1622.95</v>
      </c>
      <c r="Z238">
        <v>2051.7000000000003</v>
      </c>
      <c r="AA238">
        <v>1632.2</v>
      </c>
      <c r="AB238">
        <v>1599.7</v>
      </c>
      <c r="AC238">
        <v>2163.1</v>
      </c>
    </row>
    <row r="239" spans="1:29" x14ac:dyDescent="0.2">
      <c r="A239" s="72" t="s">
        <v>203</v>
      </c>
      <c r="B239" s="145" t="s">
        <v>191</v>
      </c>
      <c r="C239" s="73" t="s">
        <v>209</v>
      </c>
      <c r="D239" s="74" t="str">
        <f t="shared" si="13"/>
        <v>UKwebsite.com/other-lpCategoryView</v>
      </c>
      <c r="E239" s="74"/>
      <c r="F239">
        <v>1042.3500000000001</v>
      </c>
      <c r="G239">
        <v>1047.5</v>
      </c>
      <c r="H239">
        <v>1030.05</v>
      </c>
      <c r="I239">
        <v>1030</v>
      </c>
      <c r="J239">
        <v>956.1</v>
      </c>
      <c r="K239">
        <v>943.15000000000009</v>
      </c>
      <c r="L239">
        <v>924.95</v>
      </c>
      <c r="M239">
        <v>1003.2</v>
      </c>
      <c r="N239">
        <v>1190.8500000000001</v>
      </c>
      <c r="O239">
        <v>1045</v>
      </c>
      <c r="P239">
        <v>930.80000000000007</v>
      </c>
      <c r="Q239">
        <v>905.15000000000009</v>
      </c>
      <c r="R239">
        <v>1107.45</v>
      </c>
      <c r="S239">
        <v>958.40000000000009</v>
      </c>
      <c r="T239">
        <v>1167.55</v>
      </c>
      <c r="U239">
        <v>1020.1500000000001</v>
      </c>
      <c r="V239">
        <v>966.7</v>
      </c>
      <c r="W239">
        <v>1116.7</v>
      </c>
      <c r="X239">
        <v>1051.45</v>
      </c>
      <c r="Y239">
        <v>1020.3000000000001</v>
      </c>
      <c r="Z239">
        <v>949.25</v>
      </c>
      <c r="AA239">
        <v>985</v>
      </c>
      <c r="AB239">
        <v>1156.1000000000001</v>
      </c>
      <c r="AC239">
        <v>1242.1500000000001</v>
      </c>
    </row>
    <row r="240" spans="1:29" x14ac:dyDescent="0.2">
      <c r="A240" s="72" t="s">
        <v>203</v>
      </c>
      <c r="B240" s="145" t="s">
        <v>191</v>
      </c>
      <c r="C240" s="73" t="s">
        <v>210</v>
      </c>
      <c r="D240" s="74" t="str">
        <f t="shared" si="13"/>
        <v>UKwebsite.com/other-lpProductView</v>
      </c>
      <c r="E240" s="74"/>
      <c r="F240">
        <v>756.5</v>
      </c>
      <c r="G240">
        <v>744.55000000000007</v>
      </c>
      <c r="H240">
        <v>653.85</v>
      </c>
      <c r="I240">
        <v>808.85</v>
      </c>
      <c r="J240">
        <v>690.35</v>
      </c>
      <c r="K240">
        <v>736.40000000000009</v>
      </c>
      <c r="L240">
        <v>828.80000000000007</v>
      </c>
      <c r="M240">
        <v>720.35</v>
      </c>
      <c r="N240">
        <v>827.85</v>
      </c>
      <c r="O240">
        <v>741.95</v>
      </c>
      <c r="P240">
        <v>712.55000000000007</v>
      </c>
      <c r="Q240">
        <v>650.95000000000005</v>
      </c>
      <c r="R240">
        <v>792.95</v>
      </c>
      <c r="S240">
        <v>666.40000000000009</v>
      </c>
      <c r="T240">
        <v>814.65000000000009</v>
      </c>
      <c r="U240">
        <v>720.90000000000009</v>
      </c>
      <c r="V240">
        <v>685.1</v>
      </c>
      <c r="W240">
        <v>767.15000000000009</v>
      </c>
      <c r="X240">
        <v>725.5</v>
      </c>
      <c r="Y240">
        <v>707.95</v>
      </c>
      <c r="Z240">
        <v>797.25</v>
      </c>
      <c r="AA240">
        <v>712.90000000000009</v>
      </c>
      <c r="AB240">
        <v>694.45</v>
      </c>
      <c r="AC240">
        <v>777.30000000000007</v>
      </c>
    </row>
    <row r="241" spans="1:29" x14ac:dyDescent="0.2">
      <c r="A241" s="72" t="s">
        <v>203</v>
      </c>
      <c r="B241" s="145" t="s">
        <v>191</v>
      </c>
      <c r="C241" s="73" t="s">
        <v>211</v>
      </c>
      <c r="D241" s="74" t="str">
        <f t="shared" si="13"/>
        <v>UKwebsite.com/other-lpAddToCart</v>
      </c>
      <c r="E241" s="74"/>
      <c r="F241">
        <v>396.1</v>
      </c>
      <c r="G241">
        <v>393.5</v>
      </c>
      <c r="H241">
        <v>347.85</v>
      </c>
      <c r="I241">
        <v>409.65000000000003</v>
      </c>
      <c r="J241">
        <v>389.40000000000003</v>
      </c>
      <c r="K241">
        <v>341.65000000000003</v>
      </c>
      <c r="L241">
        <v>399.8</v>
      </c>
      <c r="M241">
        <v>353.75</v>
      </c>
      <c r="N241">
        <v>384.15000000000003</v>
      </c>
      <c r="O241">
        <v>304.95</v>
      </c>
      <c r="P241">
        <v>408.65000000000003</v>
      </c>
      <c r="Q241">
        <v>368.40000000000003</v>
      </c>
      <c r="R241">
        <v>393.25</v>
      </c>
      <c r="S241">
        <v>365</v>
      </c>
      <c r="T241">
        <v>308.40000000000003</v>
      </c>
      <c r="U241">
        <v>351.70000000000005</v>
      </c>
      <c r="V241">
        <v>363.25</v>
      </c>
      <c r="W241">
        <v>330.95000000000005</v>
      </c>
      <c r="X241">
        <v>323.8</v>
      </c>
      <c r="Y241">
        <v>325.20000000000005</v>
      </c>
      <c r="Z241">
        <v>341.70000000000005</v>
      </c>
      <c r="AA241">
        <v>376.1</v>
      </c>
      <c r="AB241">
        <v>328.55</v>
      </c>
      <c r="AC241">
        <v>316.85000000000002</v>
      </c>
    </row>
    <row r="242" spans="1:29" x14ac:dyDescent="0.2">
      <c r="A242" s="72" t="s">
        <v>203</v>
      </c>
      <c r="B242" s="145" t="s">
        <v>191</v>
      </c>
      <c r="C242" s="73" t="s">
        <v>12</v>
      </c>
      <c r="D242" s="74" t="str">
        <f t="shared" si="13"/>
        <v>UKwebsite.com/other-lpCheckout</v>
      </c>
      <c r="E242" s="74"/>
      <c r="F242">
        <v>320.40000000000003</v>
      </c>
      <c r="G242">
        <v>304.55</v>
      </c>
      <c r="H242">
        <v>302.60000000000002</v>
      </c>
      <c r="I242">
        <v>302</v>
      </c>
      <c r="J242">
        <v>314.15000000000003</v>
      </c>
      <c r="K242">
        <v>319.95000000000005</v>
      </c>
      <c r="L242">
        <v>303.35000000000002</v>
      </c>
      <c r="M242">
        <v>322.5</v>
      </c>
      <c r="N242">
        <v>311.10000000000002</v>
      </c>
      <c r="O242">
        <v>318.75</v>
      </c>
      <c r="P242">
        <v>304.45</v>
      </c>
      <c r="Q242">
        <v>314.20000000000005</v>
      </c>
      <c r="R242">
        <v>318.40000000000003</v>
      </c>
      <c r="S242">
        <v>314.90000000000003</v>
      </c>
      <c r="T242">
        <v>324.85000000000002</v>
      </c>
      <c r="U242">
        <v>311.8</v>
      </c>
      <c r="V242">
        <v>301.15000000000003</v>
      </c>
      <c r="W242">
        <v>300.40000000000003</v>
      </c>
      <c r="X242">
        <v>307.85000000000002</v>
      </c>
      <c r="Y242">
        <v>311.45000000000005</v>
      </c>
      <c r="Z242">
        <v>324.35000000000002</v>
      </c>
      <c r="AA242">
        <v>303</v>
      </c>
      <c r="AB242">
        <v>310.10000000000002</v>
      </c>
      <c r="AC242">
        <v>319.60000000000002</v>
      </c>
    </row>
    <row r="243" spans="1:29" x14ac:dyDescent="0.2">
      <c r="A243" s="72" t="s">
        <v>203</v>
      </c>
      <c r="B243" s="145" t="s">
        <v>191</v>
      </c>
      <c r="C243" s="73" t="s">
        <v>13</v>
      </c>
      <c r="D243" s="74" t="str">
        <f t="shared" si="13"/>
        <v>UKwebsite.com/other-lpOrder</v>
      </c>
      <c r="E243" s="74"/>
      <c r="F243">
        <v>273.90000000000003</v>
      </c>
      <c r="G243">
        <v>265.25</v>
      </c>
      <c r="H243">
        <v>267.3</v>
      </c>
      <c r="I243">
        <v>243.9</v>
      </c>
      <c r="J243">
        <v>266.90000000000003</v>
      </c>
      <c r="K243">
        <v>249.35000000000002</v>
      </c>
      <c r="L243">
        <v>259.10000000000002</v>
      </c>
      <c r="M243">
        <v>250.25</v>
      </c>
      <c r="N243">
        <v>264.40000000000003</v>
      </c>
      <c r="O243">
        <v>239.10000000000002</v>
      </c>
      <c r="P243">
        <v>256.40000000000003</v>
      </c>
      <c r="Q243">
        <v>241.65</v>
      </c>
      <c r="R243">
        <v>262.85000000000002</v>
      </c>
      <c r="S243">
        <v>244.75</v>
      </c>
      <c r="T243">
        <v>237.65</v>
      </c>
      <c r="U243">
        <v>229.15</v>
      </c>
      <c r="V243">
        <v>225.20000000000002</v>
      </c>
      <c r="W243">
        <v>268.3</v>
      </c>
      <c r="X243">
        <v>259.65000000000003</v>
      </c>
      <c r="Y243">
        <v>250.05</v>
      </c>
      <c r="Z243">
        <v>254.15</v>
      </c>
      <c r="AA243">
        <v>234.20000000000002</v>
      </c>
      <c r="AB243">
        <v>228.85000000000002</v>
      </c>
      <c r="AC243">
        <v>274.5</v>
      </c>
    </row>
    <row r="245" spans="1:29" x14ac:dyDescent="0.2">
      <c r="A245" s="72" t="s">
        <v>203</v>
      </c>
      <c r="B245" s="145" t="s">
        <v>193</v>
      </c>
      <c r="C245" s="73" t="s">
        <v>11</v>
      </c>
      <c r="D245" s="74" t="str">
        <f t="shared" ref="D245:D250" si="14">A245&amp;B245&amp;C245</f>
        <v>UKwebsite.com/here-tooSessions</v>
      </c>
      <c r="E245" s="74"/>
      <c r="F245">
        <v>2079</v>
      </c>
      <c r="G245">
        <v>2246.4500000000003</v>
      </c>
      <c r="H245">
        <v>1506.25</v>
      </c>
      <c r="I245">
        <v>2051.35</v>
      </c>
      <c r="J245">
        <v>2219.3000000000002</v>
      </c>
      <c r="K245">
        <v>1746.2</v>
      </c>
      <c r="L245">
        <v>1961.0500000000002</v>
      </c>
      <c r="M245">
        <v>1933</v>
      </c>
      <c r="N245">
        <v>2155.7000000000003</v>
      </c>
      <c r="O245">
        <v>1544.65</v>
      </c>
      <c r="P245">
        <v>1721.3500000000001</v>
      </c>
      <c r="Q245">
        <v>2074.2000000000003</v>
      </c>
      <c r="R245">
        <v>2056.35</v>
      </c>
      <c r="S245">
        <v>1682.6000000000001</v>
      </c>
      <c r="T245">
        <v>2081.7000000000003</v>
      </c>
      <c r="U245">
        <v>2166.35</v>
      </c>
      <c r="V245">
        <v>1780.0500000000002</v>
      </c>
      <c r="W245">
        <v>2152</v>
      </c>
      <c r="X245">
        <v>1586.6000000000001</v>
      </c>
      <c r="Y245">
        <v>1622.95</v>
      </c>
      <c r="Z245">
        <v>2051.7000000000003</v>
      </c>
      <c r="AA245">
        <v>1632.2</v>
      </c>
      <c r="AB245">
        <v>1599.7</v>
      </c>
      <c r="AC245">
        <v>2163.1</v>
      </c>
    </row>
    <row r="246" spans="1:29" x14ac:dyDescent="0.2">
      <c r="A246" s="72" t="s">
        <v>203</v>
      </c>
      <c r="B246" s="145" t="s">
        <v>193</v>
      </c>
      <c r="C246" s="73" t="s">
        <v>209</v>
      </c>
      <c r="D246" s="74" t="str">
        <f t="shared" si="14"/>
        <v>UKwebsite.com/here-tooCategoryView</v>
      </c>
      <c r="E246" s="74"/>
      <c r="F246">
        <v>1042.3500000000001</v>
      </c>
      <c r="G246">
        <v>1047.5</v>
      </c>
      <c r="H246">
        <v>1030.05</v>
      </c>
      <c r="I246">
        <v>1030</v>
      </c>
      <c r="J246">
        <v>956.1</v>
      </c>
      <c r="K246">
        <v>943.15000000000009</v>
      </c>
      <c r="L246">
        <v>924.95</v>
      </c>
      <c r="M246">
        <v>1003.2</v>
      </c>
      <c r="N246">
        <v>1190.8500000000001</v>
      </c>
      <c r="O246">
        <v>1045</v>
      </c>
      <c r="P246">
        <v>930.80000000000007</v>
      </c>
      <c r="Q246">
        <v>905.15000000000009</v>
      </c>
      <c r="R246">
        <v>1107.45</v>
      </c>
      <c r="S246">
        <v>958.40000000000009</v>
      </c>
      <c r="T246">
        <v>1167.55</v>
      </c>
      <c r="U246">
        <v>1020.1500000000001</v>
      </c>
      <c r="V246">
        <v>966.7</v>
      </c>
      <c r="W246">
        <v>1116.7</v>
      </c>
      <c r="X246">
        <v>1051.45</v>
      </c>
      <c r="Y246">
        <v>1020.3000000000001</v>
      </c>
      <c r="Z246">
        <v>949.25</v>
      </c>
      <c r="AA246">
        <v>985</v>
      </c>
      <c r="AB246">
        <v>1156.1000000000001</v>
      </c>
      <c r="AC246">
        <v>1242.1500000000001</v>
      </c>
    </row>
    <row r="247" spans="1:29" x14ac:dyDescent="0.2">
      <c r="A247" s="72" t="s">
        <v>203</v>
      </c>
      <c r="B247" s="145" t="s">
        <v>193</v>
      </c>
      <c r="C247" s="73" t="s">
        <v>210</v>
      </c>
      <c r="D247" s="74" t="str">
        <f t="shared" si="14"/>
        <v>UKwebsite.com/here-tooProductView</v>
      </c>
      <c r="E247" s="74"/>
      <c r="F247">
        <v>756.5</v>
      </c>
      <c r="G247">
        <v>744.55000000000007</v>
      </c>
      <c r="H247">
        <v>653.85</v>
      </c>
      <c r="I247">
        <v>808.85</v>
      </c>
      <c r="J247">
        <v>690.35</v>
      </c>
      <c r="K247">
        <v>736.40000000000009</v>
      </c>
      <c r="L247">
        <v>828.80000000000007</v>
      </c>
      <c r="M247">
        <v>720.35</v>
      </c>
      <c r="N247">
        <v>827.85</v>
      </c>
      <c r="O247">
        <v>741.95</v>
      </c>
      <c r="P247">
        <v>712.55000000000007</v>
      </c>
      <c r="Q247">
        <v>650.95000000000005</v>
      </c>
      <c r="R247">
        <v>792.95</v>
      </c>
      <c r="S247">
        <v>666.40000000000009</v>
      </c>
      <c r="T247">
        <v>814.65000000000009</v>
      </c>
      <c r="U247">
        <v>720.90000000000009</v>
      </c>
      <c r="V247">
        <v>685.1</v>
      </c>
      <c r="W247">
        <v>767.15000000000009</v>
      </c>
      <c r="X247">
        <v>725.5</v>
      </c>
      <c r="Y247">
        <v>707.95</v>
      </c>
      <c r="Z247">
        <v>797.25</v>
      </c>
      <c r="AA247">
        <v>712.90000000000009</v>
      </c>
      <c r="AB247">
        <v>694.45</v>
      </c>
      <c r="AC247">
        <v>777.30000000000007</v>
      </c>
    </row>
    <row r="248" spans="1:29" x14ac:dyDescent="0.2">
      <c r="A248" s="72" t="s">
        <v>203</v>
      </c>
      <c r="B248" s="145" t="s">
        <v>193</v>
      </c>
      <c r="C248" s="73" t="s">
        <v>211</v>
      </c>
      <c r="D248" s="74" t="str">
        <f t="shared" si="14"/>
        <v>UKwebsite.com/here-tooAddToCart</v>
      </c>
      <c r="E248" s="74"/>
      <c r="F248">
        <v>396.1</v>
      </c>
      <c r="G248">
        <v>393.5</v>
      </c>
      <c r="H248">
        <v>347.85</v>
      </c>
      <c r="I248">
        <v>409.65000000000003</v>
      </c>
      <c r="J248">
        <v>389.40000000000003</v>
      </c>
      <c r="K248">
        <v>341.65000000000003</v>
      </c>
      <c r="L248">
        <v>399.8</v>
      </c>
      <c r="M248">
        <v>353.75</v>
      </c>
      <c r="N248">
        <v>384.15000000000003</v>
      </c>
      <c r="O248">
        <v>304.95</v>
      </c>
      <c r="P248">
        <v>408.65000000000003</v>
      </c>
      <c r="Q248">
        <v>368.40000000000003</v>
      </c>
      <c r="R248">
        <v>393.25</v>
      </c>
      <c r="S248">
        <v>365</v>
      </c>
      <c r="T248">
        <v>308.40000000000003</v>
      </c>
      <c r="U248">
        <v>351.70000000000005</v>
      </c>
      <c r="V248">
        <v>363.25</v>
      </c>
      <c r="W248">
        <v>330.95000000000005</v>
      </c>
      <c r="X248">
        <v>323.8</v>
      </c>
      <c r="Y248">
        <v>325.20000000000005</v>
      </c>
      <c r="Z248">
        <v>341.70000000000005</v>
      </c>
      <c r="AA248">
        <v>376.1</v>
      </c>
      <c r="AB248">
        <v>328.55</v>
      </c>
      <c r="AC248">
        <v>316.85000000000002</v>
      </c>
    </row>
    <row r="249" spans="1:29" x14ac:dyDescent="0.2">
      <c r="A249" s="72" t="s">
        <v>203</v>
      </c>
      <c r="B249" s="145" t="s">
        <v>193</v>
      </c>
      <c r="C249" s="73" t="s">
        <v>12</v>
      </c>
      <c r="D249" s="74" t="str">
        <f t="shared" si="14"/>
        <v>UKwebsite.com/here-tooCheckout</v>
      </c>
      <c r="E249" s="74"/>
      <c r="F249">
        <v>320.40000000000003</v>
      </c>
      <c r="G249">
        <v>304.55</v>
      </c>
      <c r="H249">
        <v>302.60000000000002</v>
      </c>
      <c r="I249">
        <v>302</v>
      </c>
      <c r="J249">
        <v>314.15000000000003</v>
      </c>
      <c r="K249">
        <v>319.95000000000005</v>
      </c>
      <c r="L249">
        <v>303.35000000000002</v>
      </c>
      <c r="M249">
        <v>322.5</v>
      </c>
      <c r="N249">
        <v>311.10000000000002</v>
      </c>
      <c r="O249">
        <v>318.75</v>
      </c>
      <c r="P249">
        <v>304.45</v>
      </c>
      <c r="Q249">
        <v>314.20000000000005</v>
      </c>
      <c r="R249">
        <v>318.40000000000003</v>
      </c>
      <c r="S249">
        <v>314.90000000000003</v>
      </c>
      <c r="T249">
        <v>324.85000000000002</v>
      </c>
      <c r="U249">
        <v>311.8</v>
      </c>
      <c r="V249">
        <v>301.15000000000003</v>
      </c>
      <c r="W249">
        <v>300.40000000000003</v>
      </c>
      <c r="X249">
        <v>307.85000000000002</v>
      </c>
      <c r="Y249">
        <v>311.45000000000005</v>
      </c>
      <c r="Z249">
        <v>324.35000000000002</v>
      </c>
      <c r="AA249">
        <v>303</v>
      </c>
      <c r="AB249">
        <v>310.10000000000002</v>
      </c>
      <c r="AC249">
        <v>319.60000000000002</v>
      </c>
    </row>
    <row r="250" spans="1:29" x14ac:dyDescent="0.2">
      <c r="A250" s="72" t="s">
        <v>203</v>
      </c>
      <c r="B250" s="145" t="s">
        <v>193</v>
      </c>
      <c r="C250" s="73" t="s">
        <v>13</v>
      </c>
      <c r="D250" s="74" t="str">
        <f t="shared" si="14"/>
        <v>UKwebsite.com/here-tooOrder</v>
      </c>
      <c r="E250" s="74"/>
      <c r="F250">
        <v>273.90000000000003</v>
      </c>
      <c r="G250">
        <v>265.25</v>
      </c>
      <c r="H250">
        <v>267.3</v>
      </c>
      <c r="I250">
        <v>243.9</v>
      </c>
      <c r="J250">
        <v>266.90000000000003</v>
      </c>
      <c r="K250">
        <v>249.35000000000002</v>
      </c>
      <c r="L250">
        <v>259.10000000000002</v>
      </c>
      <c r="M250">
        <v>250.25</v>
      </c>
      <c r="N250">
        <v>264.40000000000003</v>
      </c>
      <c r="O250">
        <v>239.10000000000002</v>
      </c>
      <c r="P250">
        <v>256.40000000000003</v>
      </c>
      <c r="Q250">
        <v>241.65</v>
      </c>
      <c r="R250">
        <v>262.85000000000002</v>
      </c>
      <c r="S250">
        <v>244.75</v>
      </c>
      <c r="T250">
        <v>237.65</v>
      </c>
      <c r="U250">
        <v>229.15</v>
      </c>
      <c r="V250">
        <v>225.20000000000002</v>
      </c>
      <c r="W250">
        <v>268.3</v>
      </c>
      <c r="X250">
        <v>259.65000000000003</v>
      </c>
      <c r="Y250">
        <v>250.05</v>
      </c>
      <c r="Z250">
        <v>254.15</v>
      </c>
      <c r="AA250">
        <v>234.20000000000002</v>
      </c>
      <c r="AB250">
        <v>228.85000000000002</v>
      </c>
      <c r="AC250">
        <v>274.5</v>
      </c>
    </row>
    <row r="252" spans="1:29" x14ac:dyDescent="0.2">
      <c r="A252" s="72" t="s">
        <v>203</v>
      </c>
      <c r="B252" s="145" t="s">
        <v>194</v>
      </c>
      <c r="C252" s="73" t="s">
        <v>11</v>
      </c>
      <c r="D252" s="74" t="str">
        <f t="shared" ref="D252:D257" si="15">A252&amp;B252&amp;C252</f>
        <v>UKwebsite.com/landingheheSessions</v>
      </c>
      <c r="E252" s="74"/>
      <c r="F252">
        <v>4158</v>
      </c>
      <c r="G252">
        <v>4492.9000000000005</v>
      </c>
      <c r="H252">
        <v>3012.5</v>
      </c>
      <c r="I252">
        <v>4102.7</v>
      </c>
      <c r="J252">
        <v>4438.6000000000004</v>
      </c>
      <c r="K252">
        <v>3492.4</v>
      </c>
      <c r="L252">
        <v>3922.1000000000004</v>
      </c>
      <c r="M252">
        <v>3866</v>
      </c>
      <c r="N252">
        <v>4311.4000000000005</v>
      </c>
      <c r="O252">
        <v>3089.3</v>
      </c>
      <c r="P252">
        <v>3442.7000000000003</v>
      </c>
      <c r="Q252">
        <v>4148.4000000000005</v>
      </c>
      <c r="R252">
        <v>4112.7</v>
      </c>
      <c r="S252">
        <v>3365.2000000000003</v>
      </c>
      <c r="T252">
        <v>4163.4000000000005</v>
      </c>
      <c r="U252">
        <v>4332.7</v>
      </c>
      <c r="V252">
        <v>3560.1000000000004</v>
      </c>
      <c r="W252">
        <v>4304</v>
      </c>
      <c r="X252">
        <v>3173.2000000000003</v>
      </c>
      <c r="Y252">
        <v>3245.9</v>
      </c>
      <c r="Z252">
        <v>4103.4000000000005</v>
      </c>
      <c r="AA252">
        <v>3264.4</v>
      </c>
      <c r="AB252">
        <v>3199.4</v>
      </c>
      <c r="AC252">
        <v>4326.2</v>
      </c>
    </row>
    <row r="253" spans="1:29" x14ac:dyDescent="0.2">
      <c r="A253" s="72" t="s">
        <v>203</v>
      </c>
      <c r="B253" s="145" t="s">
        <v>194</v>
      </c>
      <c r="C253" s="73" t="s">
        <v>209</v>
      </c>
      <c r="D253" s="74" t="str">
        <f t="shared" si="15"/>
        <v>UKwebsite.com/landingheheCategoryView</v>
      </c>
      <c r="E253" s="74"/>
      <c r="F253">
        <v>2084.7000000000003</v>
      </c>
      <c r="G253">
        <v>2095</v>
      </c>
      <c r="H253">
        <v>2060.1</v>
      </c>
      <c r="I253">
        <v>2060</v>
      </c>
      <c r="J253">
        <v>1912.2</v>
      </c>
      <c r="K253">
        <v>1886.3000000000002</v>
      </c>
      <c r="L253">
        <v>1849.9</v>
      </c>
      <c r="M253">
        <v>2006.4</v>
      </c>
      <c r="N253">
        <v>2381.7000000000003</v>
      </c>
      <c r="O253">
        <v>2090</v>
      </c>
      <c r="P253">
        <v>1861.6000000000001</v>
      </c>
      <c r="Q253">
        <v>1810.3000000000002</v>
      </c>
      <c r="R253">
        <v>2214.9</v>
      </c>
      <c r="S253">
        <v>1916.8000000000002</v>
      </c>
      <c r="T253">
        <v>2335.1</v>
      </c>
      <c r="U253">
        <v>2040.3000000000002</v>
      </c>
      <c r="V253">
        <v>1933.4</v>
      </c>
      <c r="W253">
        <v>2233.4</v>
      </c>
      <c r="X253">
        <v>2102.9</v>
      </c>
      <c r="Y253">
        <v>2040.6000000000001</v>
      </c>
      <c r="Z253">
        <v>1898.5</v>
      </c>
      <c r="AA253">
        <v>1970</v>
      </c>
      <c r="AB253">
        <v>2312.2000000000003</v>
      </c>
      <c r="AC253">
        <v>2484.3000000000002</v>
      </c>
    </row>
    <row r="254" spans="1:29" x14ac:dyDescent="0.2">
      <c r="A254" s="72" t="s">
        <v>203</v>
      </c>
      <c r="B254" s="145" t="s">
        <v>194</v>
      </c>
      <c r="C254" s="73" t="s">
        <v>210</v>
      </c>
      <c r="D254" s="74" t="str">
        <f t="shared" si="15"/>
        <v>UKwebsite.com/landingheheProductView</v>
      </c>
      <c r="E254" s="74"/>
      <c r="F254">
        <v>1513</v>
      </c>
      <c r="G254">
        <v>1489.1000000000001</v>
      </c>
      <c r="H254">
        <v>1307.7</v>
      </c>
      <c r="I254">
        <v>1617.7</v>
      </c>
      <c r="J254">
        <v>1380.7</v>
      </c>
      <c r="K254">
        <v>1472.8000000000002</v>
      </c>
      <c r="L254">
        <v>1657.6000000000001</v>
      </c>
      <c r="M254">
        <v>1440.7</v>
      </c>
      <c r="N254">
        <v>1655.7</v>
      </c>
      <c r="O254">
        <v>1483.9</v>
      </c>
      <c r="P254">
        <v>1425.1000000000001</v>
      </c>
      <c r="Q254">
        <v>1301.9000000000001</v>
      </c>
      <c r="R254">
        <v>1585.9</v>
      </c>
      <c r="S254">
        <v>1332.8000000000002</v>
      </c>
      <c r="T254">
        <v>1629.3000000000002</v>
      </c>
      <c r="U254">
        <v>1441.8000000000002</v>
      </c>
      <c r="V254">
        <v>1370.2</v>
      </c>
      <c r="W254">
        <v>1534.3000000000002</v>
      </c>
      <c r="X254">
        <v>1451</v>
      </c>
      <c r="Y254">
        <v>1415.9</v>
      </c>
      <c r="Z254">
        <v>1594.5</v>
      </c>
      <c r="AA254">
        <v>1425.8000000000002</v>
      </c>
      <c r="AB254">
        <v>1388.9</v>
      </c>
      <c r="AC254">
        <v>1554.6000000000001</v>
      </c>
    </row>
    <row r="255" spans="1:29" x14ac:dyDescent="0.2">
      <c r="A255" s="72" t="s">
        <v>203</v>
      </c>
      <c r="B255" s="145" t="s">
        <v>194</v>
      </c>
      <c r="C255" s="73" t="s">
        <v>211</v>
      </c>
      <c r="D255" s="74" t="str">
        <f t="shared" si="15"/>
        <v>UKwebsite.com/landingheheAddToCart</v>
      </c>
      <c r="E255" s="74"/>
      <c r="F255">
        <v>792.2</v>
      </c>
      <c r="G255">
        <v>787</v>
      </c>
      <c r="H255">
        <v>695.7</v>
      </c>
      <c r="I255">
        <v>819.30000000000007</v>
      </c>
      <c r="J255">
        <v>778.80000000000007</v>
      </c>
      <c r="K255">
        <v>683.30000000000007</v>
      </c>
      <c r="L255">
        <v>799.6</v>
      </c>
      <c r="M255">
        <v>707.5</v>
      </c>
      <c r="N255">
        <v>768.30000000000007</v>
      </c>
      <c r="O255">
        <v>609.9</v>
      </c>
      <c r="P255">
        <v>817.30000000000007</v>
      </c>
      <c r="Q255">
        <v>736.80000000000007</v>
      </c>
      <c r="R255">
        <v>786.5</v>
      </c>
      <c r="S255">
        <v>730</v>
      </c>
      <c r="T255">
        <v>616.80000000000007</v>
      </c>
      <c r="U255">
        <v>703.40000000000009</v>
      </c>
      <c r="V255">
        <v>726.5</v>
      </c>
      <c r="W255">
        <v>661.90000000000009</v>
      </c>
      <c r="X255">
        <v>647.6</v>
      </c>
      <c r="Y255">
        <v>650.40000000000009</v>
      </c>
      <c r="Z255">
        <v>683.40000000000009</v>
      </c>
      <c r="AA255">
        <v>752.2</v>
      </c>
      <c r="AB255">
        <v>657.1</v>
      </c>
      <c r="AC255">
        <v>633.70000000000005</v>
      </c>
    </row>
    <row r="256" spans="1:29" x14ac:dyDescent="0.2">
      <c r="A256" s="72" t="s">
        <v>203</v>
      </c>
      <c r="B256" s="145" t="s">
        <v>194</v>
      </c>
      <c r="C256" s="73" t="s">
        <v>12</v>
      </c>
      <c r="D256" s="74" t="str">
        <f t="shared" si="15"/>
        <v>UKwebsite.com/landingheheCheckout</v>
      </c>
      <c r="E256" s="74"/>
      <c r="F256">
        <v>640.80000000000007</v>
      </c>
      <c r="G256">
        <v>609.1</v>
      </c>
      <c r="H256">
        <v>605.20000000000005</v>
      </c>
      <c r="I256">
        <v>604</v>
      </c>
      <c r="J256">
        <v>628.30000000000007</v>
      </c>
      <c r="K256">
        <v>639.90000000000009</v>
      </c>
      <c r="L256">
        <v>606.70000000000005</v>
      </c>
      <c r="M256">
        <v>645</v>
      </c>
      <c r="N256">
        <v>622.20000000000005</v>
      </c>
      <c r="O256">
        <v>637.5</v>
      </c>
      <c r="P256">
        <v>608.9</v>
      </c>
      <c r="Q256">
        <v>628.40000000000009</v>
      </c>
      <c r="R256">
        <v>636.80000000000007</v>
      </c>
      <c r="S256">
        <v>629.80000000000007</v>
      </c>
      <c r="T256">
        <v>649.70000000000005</v>
      </c>
      <c r="U256">
        <v>623.6</v>
      </c>
      <c r="V256">
        <v>602.30000000000007</v>
      </c>
      <c r="W256">
        <v>600.80000000000007</v>
      </c>
      <c r="X256">
        <v>615.70000000000005</v>
      </c>
      <c r="Y256">
        <v>622.90000000000009</v>
      </c>
      <c r="Z256">
        <v>648.70000000000005</v>
      </c>
      <c r="AA256">
        <v>606</v>
      </c>
      <c r="AB256">
        <v>620.20000000000005</v>
      </c>
      <c r="AC256">
        <v>639.20000000000005</v>
      </c>
    </row>
    <row r="257" spans="1:29" x14ac:dyDescent="0.2">
      <c r="A257" s="72" t="s">
        <v>203</v>
      </c>
      <c r="B257" s="145" t="s">
        <v>194</v>
      </c>
      <c r="C257" s="73" t="s">
        <v>13</v>
      </c>
      <c r="D257" s="74" t="str">
        <f t="shared" si="15"/>
        <v>UKwebsite.com/landingheheOrder</v>
      </c>
      <c r="E257" s="74"/>
      <c r="F257">
        <v>547.80000000000007</v>
      </c>
      <c r="G257">
        <v>530.5</v>
      </c>
      <c r="H257">
        <v>534.6</v>
      </c>
      <c r="I257">
        <v>487.8</v>
      </c>
      <c r="J257">
        <v>533.80000000000007</v>
      </c>
      <c r="K257">
        <v>498.70000000000005</v>
      </c>
      <c r="L257">
        <v>518.20000000000005</v>
      </c>
      <c r="M257">
        <v>500.5</v>
      </c>
      <c r="N257">
        <v>528.80000000000007</v>
      </c>
      <c r="O257">
        <v>478.20000000000005</v>
      </c>
      <c r="P257">
        <v>512.80000000000007</v>
      </c>
      <c r="Q257">
        <v>483.3</v>
      </c>
      <c r="R257">
        <v>525.70000000000005</v>
      </c>
      <c r="S257">
        <v>489.5</v>
      </c>
      <c r="T257">
        <v>475.3</v>
      </c>
      <c r="U257">
        <v>458.3</v>
      </c>
      <c r="V257">
        <v>450.40000000000003</v>
      </c>
      <c r="W257">
        <v>536.6</v>
      </c>
      <c r="X257">
        <v>519.30000000000007</v>
      </c>
      <c r="Y257">
        <v>500.1</v>
      </c>
      <c r="Z257">
        <v>508.3</v>
      </c>
      <c r="AA257">
        <v>468.40000000000003</v>
      </c>
      <c r="AB257">
        <v>457.70000000000005</v>
      </c>
      <c r="AC257">
        <v>549</v>
      </c>
    </row>
    <row r="259" spans="1:29" x14ac:dyDescent="0.2">
      <c r="A259" s="72" t="s">
        <v>203</v>
      </c>
      <c r="B259" s="145" t="s">
        <v>195</v>
      </c>
      <c r="C259" s="73" t="s">
        <v>11</v>
      </c>
      <c r="D259" s="74" t="str">
        <f t="shared" ref="D259:D264" si="16">A259&amp;B259&amp;C259</f>
        <v>UKwebsite.com/productSessions</v>
      </c>
      <c r="E259" s="74"/>
      <c r="F259">
        <v>4158</v>
      </c>
      <c r="G259">
        <v>4492.9000000000005</v>
      </c>
      <c r="H259">
        <v>3012.5</v>
      </c>
      <c r="I259">
        <v>4102.7</v>
      </c>
      <c r="J259">
        <v>4438.6000000000004</v>
      </c>
      <c r="K259">
        <v>3492.4</v>
      </c>
      <c r="L259">
        <v>3922.1000000000004</v>
      </c>
      <c r="M259">
        <v>3866</v>
      </c>
      <c r="N259">
        <v>4311.4000000000005</v>
      </c>
      <c r="O259">
        <v>3089.3</v>
      </c>
      <c r="P259">
        <v>3442.7000000000003</v>
      </c>
      <c r="Q259">
        <v>4148.4000000000005</v>
      </c>
      <c r="R259">
        <v>4112.7</v>
      </c>
      <c r="S259">
        <v>3365.2000000000003</v>
      </c>
      <c r="T259">
        <v>4163.4000000000005</v>
      </c>
      <c r="U259">
        <v>4332.7</v>
      </c>
      <c r="V259">
        <v>3560.1000000000004</v>
      </c>
      <c r="W259">
        <v>4304</v>
      </c>
      <c r="X259">
        <v>3173.2000000000003</v>
      </c>
      <c r="Y259">
        <v>3245.9</v>
      </c>
      <c r="Z259">
        <v>4103.4000000000005</v>
      </c>
      <c r="AA259">
        <v>3264.4</v>
      </c>
      <c r="AB259">
        <v>3199.4</v>
      </c>
      <c r="AC259">
        <v>4326.2</v>
      </c>
    </row>
    <row r="260" spans="1:29" x14ac:dyDescent="0.2">
      <c r="A260" s="72" t="s">
        <v>203</v>
      </c>
      <c r="B260" s="145" t="s">
        <v>195</v>
      </c>
      <c r="C260" s="73" t="s">
        <v>209</v>
      </c>
      <c r="D260" s="74" t="str">
        <f t="shared" si="16"/>
        <v>UKwebsite.com/productCategoryView</v>
      </c>
      <c r="E260" s="74"/>
      <c r="F260">
        <v>2084.7000000000003</v>
      </c>
      <c r="G260">
        <v>2095</v>
      </c>
      <c r="H260">
        <v>2060.1</v>
      </c>
      <c r="I260">
        <v>2060</v>
      </c>
      <c r="J260">
        <v>1912.2</v>
      </c>
      <c r="K260">
        <v>1886.3000000000002</v>
      </c>
      <c r="L260">
        <v>1849.9</v>
      </c>
      <c r="M260">
        <v>2006.4</v>
      </c>
      <c r="N260">
        <v>2381.7000000000003</v>
      </c>
      <c r="O260">
        <v>2090</v>
      </c>
      <c r="P260">
        <v>1861.6000000000001</v>
      </c>
      <c r="Q260">
        <v>1810.3000000000002</v>
      </c>
      <c r="R260">
        <v>2214.9</v>
      </c>
      <c r="S260">
        <v>1916.8000000000002</v>
      </c>
      <c r="T260">
        <v>2335.1</v>
      </c>
      <c r="U260">
        <v>2040.3000000000002</v>
      </c>
      <c r="V260">
        <v>1933.4</v>
      </c>
      <c r="W260">
        <v>2233.4</v>
      </c>
      <c r="X260">
        <v>2102.9</v>
      </c>
      <c r="Y260">
        <v>2040.6000000000001</v>
      </c>
      <c r="Z260">
        <v>1898.5</v>
      </c>
      <c r="AA260">
        <v>1970</v>
      </c>
      <c r="AB260">
        <v>2312.2000000000003</v>
      </c>
      <c r="AC260">
        <v>2484.3000000000002</v>
      </c>
    </row>
    <row r="261" spans="1:29" x14ac:dyDescent="0.2">
      <c r="A261" s="72" t="s">
        <v>203</v>
      </c>
      <c r="B261" s="145" t="s">
        <v>195</v>
      </c>
      <c r="C261" s="73" t="s">
        <v>210</v>
      </c>
      <c r="D261" s="74" t="str">
        <f t="shared" si="16"/>
        <v>UKwebsite.com/productProductView</v>
      </c>
      <c r="E261" s="74"/>
      <c r="F261">
        <v>1513</v>
      </c>
      <c r="G261">
        <v>1489.1000000000001</v>
      </c>
      <c r="H261">
        <v>1307.7</v>
      </c>
      <c r="I261">
        <v>1617.7</v>
      </c>
      <c r="J261">
        <v>1380.7</v>
      </c>
      <c r="K261">
        <v>1472.8000000000002</v>
      </c>
      <c r="L261">
        <v>1657.6000000000001</v>
      </c>
      <c r="M261">
        <v>1440.7</v>
      </c>
      <c r="N261">
        <v>1655.7</v>
      </c>
      <c r="O261">
        <v>1483.9</v>
      </c>
      <c r="P261">
        <v>1425.1000000000001</v>
      </c>
      <c r="Q261">
        <v>1301.9000000000001</v>
      </c>
      <c r="R261">
        <v>1585.9</v>
      </c>
      <c r="S261">
        <v>1332.8000000000002</v>
      </c>
      <c r="T261">
        <v>1629.3000000000002</v>
      </c>
      <c r="U261">
        <v>1441.8000000000002</v>
      </c>
      <c r="V261">
        <v>1370.2</v>
      </c>
      <c r="W261">
        <v>1534.3000000000002</v>
      </c>
      <c r="X261">
        <v>1451</v>
      </c>
      <c r="Y261">
        <v>1415.9</v>
      </c>
      <c r="Z261">
        <v>1594.5</v>
      </c>
      <c r="AA261">
        <v>1425.8000000000002</v>
      </c>
      <c r="AB261">
        <v>1388.9</v>
      </c>
      <c r="AC261">
        <v>1554.6000000000001</v>
      </c>
    </row>
    <row r="262" spans="1:29" x14ac:dyDescent="0.2">
      <c r="A262" s="72" t="s">
        <v>203</v>
      </c>
      <c r="B262" s="145" t="s">
        <v>195</v>
      </c>
      <c r="C262" s="73" t="s">
        <v>211</v>
      </c>
      <c r="D262" s="74" t="str">
        <f t="shared" si="16"/>
        <v>UKwebsite.com/productAddToCart</v>
      </c>
      <c r="E262" s="74"/>
      <c r="F262">
        <v>792.2</v>
      </c>
      <c r="G262">
        <v>787</v>
      </c>
      <c r="H262">
        <v>695.7</v>
      </c>
      <c r="I262">
        <v>819.30000000000007</v>
      </c>
      <c r="J262">
        <v>778.80000000000007</v>
      </c>
      <c r="K262">
        <v>683.30000000000007</v>
      </c>
      <c r="L262">
        <v>799.6</v>
      </c>
      <c r="M262">
        <v>707.5</v>
      </c>
      <c r="N262">
        <v>768.30000000000007</v>
      </c>
      <c r="O262">
        <v>609.9</v>
      </c>
      <c r="P262">
        <v>817.30000000000007</v>
      </c>
      <c r="Q262">
        <v>736.80000000000007</v>
      </c>
      <c r="R262">
        <v>786.5</v>
      </c>
      <c r="S262">
        <v>730</v>
      </c>
      <c r="T262">
        <v>616.80000000000007</v>
      </c>
      <c r="U262">
        <v>703.40000000000009</v>
      </c>
      <c r="V262">
        <v>726.5</v>
      </c>
      <c r="W262">
        <v>661.90000000000009</v>
      </c>
      <c r="X262">
        <v>647.6</v>
      </c>
      <c r="Y262">
        <v>650.40000000000009</v>
      </c>
      <c r="Z262">
        <v>683.40000000000009</v>
      </c>
      <c r="AA262">
        <v>752.2</v>
      </c>
      <c r="AB262">
        <v>657.1</v>
      </c>
      <c r="AC262">
        <v>633.70000000000005</v>
      </c>
    </row>
    <row r="263" spans="1:29" x14ac:dyDescent="0.2">
      <c r="A263" s="72" t="s">
        <v>203</v>
      </c>
      <c r="B263" s="145" t="s">
        <v>195</v>
      </c>
      <c r="C263" s="73" t="s">
        <v>12</v>
      </c>
      <c r="D263" s="74" t="str">
        <f t="shared" si="16"/>
        <v>UKwebsite.com/productCheckout</v>
      </c>
      <c r="E263" s="74"/>
      <c r="F263">
        <v>640.80000000000007</v>
      </c>
      <c r="G263">
        <v>609.1</v>
      </c>
      <c r="H263">
        <v>605.20000000000005</v>
      </c>
      <c r="I263">
        <v>604</v>
      </c>
      <c r="J263">
        <v>628.30000000000007</v>
      </c>
      <c r="K263">
        <v>639.90000000000009</v>
      </c>
      <c r="L263">
        <v>606.70000000000005</v>
      </c>
      <c r="M263">
        <v>645</v>
      </c>
      <c r="N263">
        <v>622.20000000000005</v>
      </c>
      <c r="O263">
        <v>637.5</v>
      </c>
      <c r="P263">
        <v>608.9</v>
      </c>
      <c r="Q263">
        <v>628.40000000000009</v>
      </c>
      <c r="R263">
        <v>636.80000000000007</v>
      </c>
      <c r="S263">
        <v>629.80000000000007</v>
      </c>
      <c r="T263">
        <v>649.70000000000005</v>
      </c>
      <c r="U263">
        <v>623.6</v>
      </c>
      <c r="V263">
        <v>602.30000000000007</v>
      </c>
      <c r="W263">
        <v>600.80000000000007</v>
      </c>
      <c r="X263">
        <v>615.70000000000005</v>
      </c>
      <c r="Y263">
        <v>622.90000000000009</v>
      </c>
      <c r="Z263">
        <v>648.70000000000005</v>
      </c>
      <c r="AA263">
        <v>606</v>
      </c>
      <c r="AB263">
        <v>620.20000000000005</v>
      </c>
      <c r="AC263">
        <v>639.20000000000005</v>
      </c>
    </row>
    <row r="264" spans="1:29" x14ac:dyDescent="0.2">
      <c r="A264" s="72" t="s">
        <v>203</v>
      </c>
      <c r="B264" s="145" t="s">
        <v>195</v>
      </c>
      <c r="C264" s="73" t="s">
        <v>13</v>
      </c>
      <c r="D264" s="74" t="str">
        <f t="shared" si="16"/>
        <v>UKwebsite.com/productOrder</v>
      </c>
      <c r="E264" s="74"/>
      <c r="F264">
        <v>547.80000000000007</v>
      </c>
      <c r="G264">
        <v>530.5</v>
      </c>
      <c r="H264">
        <v>534.6</v>
      </c>
      <c r="I264">
        <v>487.8</v>
      </c>
      <c r="J264">
        <v>533.80000000000007</v>
      </c>
      <c r="K264">
        <v>498.70000000000005</v>
      </c>
      <c r="L264">
        <v>518.20000000000005</v>
      </c>
      <c r="M264">
        <v>500.5</v>
      </c>
      <c r="N264">
        <v>528.80000000000007</v>
      </c>
      <c r="O264">
        <v>478.20000000000005</v>
      </c>
      <c r="P264">
        <v>512.80000000000007</v>
      </c>
      <c r="Q264">
        <v>483.3</v>
      </c>
      <c r="R264">
        <v>525.70000000000005</v>
      </c>
      <c r="S264">
        <v>489.5</v>
      </c>
      <c r="T264">
        <v>475.3</v>
      </c>
      <c r="U264">
        <v>458.3</v>
      </c>
      <c r="V264">
        <v>450.40000000000003</v>
      </c>
      <c r="W264">
        <v>536.6</v>
      </c>
      <c r="X264">
        <v>519.30000000000007</v>
      </c>
      <c r="Y264">
        <v>500.1</v>
      </c>
      <c r="Z264">
        <v>508.3</v>
      </c>
      <c r="AA264">
        <v>468.40000000000003</v>
      </c>
      <c r="AB264">
        <v>457.70000000000005</v>
      </c>
      <c r="AC264">
        <v>549</v>
      </c>
    </row>
    <row r="266" spans="1:29" x14ac:dyDescent="0.2">
      <c r="A266" s="72" t="s">
        <v>203</v>
      </c>
      <c r="B266" s="145" t="s">
        <v>204</v>
      </c>
      <c r="C266" s="73" t="s">
        <v>13</v>
      </c>
      <c r="D266" s="81" t="s">
        <v>216</v>
      </c>
      <c r="E266" s="74" t="str">
        <f>A266&amp;B266&amp;C266&amp;D266</f>
        <v>UKOverallOrderDesktop</v>
      </c>
      <c r="F266">
        <v>2191.2000000000003</v>
      </c>
      <c r="G266">
        <v>2122</v>
      </c>
      <c r="H266">
        <v>2138.4</v>
      </c>
      <c r="I266">
        <v>1951.2</v>
      </c>
      <c r="J266">
        <v>2135.2000000000003</v>
      </c>
      <c r="K266">
        <v>1994.8000000000002</v>
      </c>
      <c r="L266">
        <v>2072.8000000000002</v>
      </c>
      <c r="M266">
        <v>2002</v>
      </c>
      <c r="N266">
        <v>2115.2000000000003</v>
      </c>
      <c r="O266">
        <v>1912.8000000000002</v>
      </c>
      <c r="P266">
        <v>2051.2000000000003</v>
      </c>
      <c r="Q266">
        <v>1933.2</v>
      </c>
      <c r="R266">
        <v>2102.8000000000002</v>
      </c>
      <c r="S266">
        <v>1958</v>
      </c>
      <c r="T266">
        <v>1901.2</v>
      </c>
      <c r="U266">
        <v>1833.2</v>
      </c>
      <c r="V266">
        <v>1801.6000000000001</v>
      </c>
      <c r="W266">
        <v>2146.4</v>
      </c>
      <c r="X266">
        <v>2077.2000000000003</v>
      </c>
      <c r="Y266">
        <v>2000.4</v>
      </c>
      <c r="Z266">
        <v>2033.2</v>
      </c>
      <c r="AA266">
        <v>1873.6000000000001</v>
      </c>
      <c r="AB266">
        <v>1830.8000000000002</v>
      </c>
      <c r="AC266">
        <v>2196</v>
      </c>
    </row>
    <row r="267" spans="1:29" x14ac:dyDescent="0.2">
      <c r="A267" s="72" t="s">
        <v>203</v>
      </c>
      <c r="B267" s="145" t="s">
        <v>204</v>
      </c>
      <c r="C267" s="73" t="s">
        <v>11</v>
      </c>
      <c r="D267" s="81" t="s">
        <v>216</v>
      </c>
      <c r="E267" s="74" t="str">
        <f t="shared" ref="E267:E269" si="17">A267&amp;B267&amp;C267&amp;D267</f>
        <v>UKOverallSessionsDesktop</v>
      </c>
      <c r="F267">
        <v>16632</v>
      </c>
      <c r="G267">
        <v>17971.600000000002</v>
      </c>
      <c r="H267">
        <v>12050</v>
      </c>
      <c r="I267">
        <v>16410.8</v>
      </c>
      <c r="J267">
        <v>17754.400000000001</v>
      </c>
      <c r="K267">
        <v>13969.6</v>
      </c>
      <c r="L267">
        <v>15688.400000000001</v>
      </c>
      <c r="M267">
        <v>15464</v>
      </c>
      <c r="N267">
        <v>17245.600000000002</v>
      </c>
      <c r="O267">
        <v>12357.2</v>
      </c>
      <c r="P267">
        <v>13770.800000000001</v>
      </c>
      <c r="Q267">
        <v>16593.600000000002</v>
      </c>
      <c r="R267">
        <v>16450.8</v>
      </c>
      <c r="S267">
        <v>13460.800000000001</v>
      </c>
      <c r="T267">
        <v>16653.600000000002</v>
      </c>
      <c r="U267">
        <v>17330.8</v>
      </c>
      <c r="V267">
        <v>14240.400000000001</v>
      </c>
      <c r="W267">
        <v>17216</v>
      </c>
      <c r="X267">
        <v>12692.800000000001</v>
      </c>
      <c r="Y267">
        <v>12983.6</v>
      </c>
      <c r="Z267">
        <v>16413.600000000002</v>
      </c>
      <c r="AA267">
        <v>13057.6</v>
      </c>
      <c r="AB267">
        <v>12797.6</v>
      </c>
      <c r="AC267">
        <v>17304.8</v>
      </c>
    </row>
    <row r="268" spans="1:29" x14ac:dyDescent="0.2">
      <c r="A268" s="72" t="s">
        <v>203</v>
      </c>
      <c r="B268" s="145" t="s">
        <v>204</v>
      </c>
      <c r="C268" s="73" t="s">
        <v>13</v>
      </c>
      <c r="D268" s="81" t="s">
        <v>217</v>
      </c>
      <c r="E268" s="74" t="str">
        <f t="shared" si="17"/>
        <v>UKOverallOrderMobile</v>
      </c>
      <c r="F268">
        <v>3286.7999999999997</v>
      </c>
      <c r="G268">
        <v>3183</v>
      </c>
      <c r="H268">
        <v>3207.6</v>
      </c>
      <c r="I268">
        <v>2926.7999999999997</v>
      </c>
      <c r="J268">
        <v>3202.7999999999997</v>
      </c>
      <c r="K268">
        <v>2992.2</v>
      </c>
      <c r="L268">
        <v>3109.2</v>
      </c>
      <c r="M268">
        <v>3003</v>
      </c>
      <c r="N268">
        <v>3172.7999999999997</v>
      </c>
      <c r="O268">
        <v>2869.2</v>
      </c>
      <c r="P268">
        <v>3076.7999999999997</v>
      </c>
      <c r="Q268">
        <v>2899.7999999999997</v>
      </c>
      <c r="R268">
        <v>3154.2</v>
      </c>
      <c r="S268">
        <v>2937</v>
      </c>
      <c r="T268">
        <v>2851.7999999999997</v>
      </c>
      <c r="U268">
        <v>2749.7999999999997</v>
      </c>
      <c r="V268">
        <v>2702.4</v>
      </c>
      <c r="W268">
        <v>3219.6</v>
      </c>
      <c r="X268">
        <v>3115.7999999999997</v>
      </c>
      <c r="Y268">
        <v>3000.6</v>
      </c>
      <c r="Z268">
        <v>3049.7999999999997</v>
      </c>
      <c r="AA268">
        <v>2810.4</v>
      </c>
      <c r="AB268">
        <v>2746.2</v>
      </c>
      <c r="AC268">
        <v>3294</v>
      </c>
    </row>
    <row r="269" spans="1:29" x14ac:dyDescent="0.2">
      <c r="A269" s="72" t="s">
        <v>203</v>
      </c>
      <c r="B269" s="145" t="s">
        <v>204</v>
      </c>
      <c r="C269" s="73" t="s">
        <v>11</v>
      </c>
      <c r="D269" s="81" t="s">
        <v>217</v>
      </c>
      <c r="E269" s="74" t="str">
        <f t="shared" si="17"/>
        <v>UKOverallSessionsMobile</v>
      </c>
      <c r="F269">
        <v>24948</v>
      </c>
      <c r="G269">
        <v>26957.399999999998</v>
      </c>
      <c r="H269">
        <v>18075</v>
      </c>
      <c r="I269">
        <v>24616.2</v>
      </c>
      <c r="J269">
        <v>26631.599999999999</v>
      </c>
      <c r="K269">
        <v>20954.399999999998</v>
      </c>
      <c r="L269">
        <v>23532.6</v>
      </c>
      <c r="M269">
        <v>23196</v>
      </c>
      <c r="N269">
        <v>25868.399999999998</v>
      </c>
      <c r="O269">
        <v>18535.8</v>
      </c>
      <c r="P269">
        <v>20656.2</v>
      </c>
      <c r="Q269">
        <v>24890.399999999998</v>
      </c>
      <c r="R269">
        <v>24676.2</v>
      </c>
      <c r="S269">
        <v>20191.2</v>
      </c>
      <c r="T269">
        <v>24980.399999999998</v>
      </c>
      <c r="U269">
        <v>25996.2</v>
      </c>
      <c r="V269">
        <v>21360.6</v>
      </c>
      <c r="W269">
        <v>25824</v>
      </c>
      <c r="X269">
        <v>19039.2</v>
      </c>
      <c r="Y269">
        <v>19475.399999999998</v>
      </c>
      <c r="Z269">
        <v>24620.399999999998</v>
      </c>
      <c r="AA269">
        <v>19586.399999999998</v>
      </c>
      <c r="AB269">
        <v>19196.399999999998</v>
      </c>
      <c r="AC269">
        <v>25957.200000000001</v>
      </c>
    </row>
    <row r="271" spans="1:29" x14ac:dyDescent="0.2">
      <c r="A271" s="72" t="s">
        <v>203</v>
      </c>
      <c r="B271" s="145" t="s">
        <v>168</v>
      </c>
      <c r="C271" s="73" t="s">
        <v>13</v>
      </c>
      <c r="D271" s="81" t="s">
        <v>216</v>
      </c>
      <c r="E271" s="74" t="str">
        <f>A271&amp;B271&amp;C271&amp;D271</f>
        <v>UKPaid SearchOrderDesktop</v>
      </c>
      <c r="F271">
        <v>438.24000000000007</v>
      </c>
      <c r="G271">
        <v>424.40000000000003</v>
      </c>
      <c r="H271">
        <v>427.68000000000006</v>
      </c>
      <c r="I271">
        <v>390.24</v>
      </c>
      <c r="J271">
        <v>427.04000000000008</v>
      </c>
      <c r="K271">
        <v>398.96000000000004</v>
      </c>
      <c r="L271">
        <v>414.56000000000006</v>
      </c>
      <c r="M271">
        <v>400.40000000000003</v>
      </c>
      <c r="N271">
        <v>423.04000000000008</v>
      </c>
      <c r="O271">
        <v>382.56000000000006</v>
      </c>
      <c r="P271">
        <v>410.24000000000007</v>
      </c>
      <c r="Q271">
        <v>386.64000000000004</v>
      </c>
      <c r="R271">
        <v>420.56000000000006</v>
      </c>
      <c r="S271">
        <v>391.6</v>
      </c>
      <c r="T271">
        <v>380.24</v>
      </c>
      <c r="U271">
        <v>366.64000000000004</v>
      </c>
      <c r="V271">
        <v>360.32000000000005</v>
      </c>
      <c r="W271">
        <v>429.28000000000003</v>
      </c>
      <c r="X271">
        <v>415.44000000000005</v>
      </c>
      <c r="Y271">
        <v>400.08000000000004</v>
      </c>
      <c r="Z271">
        <v>406.64000000000004</v>
      </c>
      <c r="AA271">
        <v>374.72</v>
      </c>
      <c r="AB271">
        <v>366.16000000000008</v>
      </c>
      <c r="AC271">
        <v>439.20000000000005</v>
      </c>
    </row>
    <row r="272" spans="1:29" x14ac:dyDescent="0.2">
      <c r="A272" s="72" t="s">
        <v>203</v>
      </c>
      <c r="B272" s="145" t="s">
        <v>168</v>
      </c>
      <c r="C272" s="73" t="s">
        <v>11</v>
      </c>
      <c r="D272" s="81" t="s">
        <v>216</v>
      </c>
      <c r="E272" s="74" t="str">
        <f t="shared" ref="E272:E274" si="18">A272&amp;B272&amp;C272&amp;D272</f>
        <v>UKPaid SearchSessionsDesktop</v>
      </c>
      <c r="F272">
        <v>3326.4</v>
      </c>
      <c r="G272">
        <v>3326.8</v>
      </c>
      <c r="H272">
        <v>3327.2000000000003</v>
      </c>
      <c r="I272">
        <v>3327.6000000000004</v>
      </c>
      <c r="J272">
        <v>3328</v>
      </c>
      <c r="K272">
        <v>3328.4</v>
      </c>
      <c r="L272">
        <v>3328.8</v>
      </c>
      <c r="M272">
        <v>3329.2000000000003</v>
      </c>
      <c r="N272">
        <v>3329.6000000000004</v>
      </c>
      <c r="O272">
        <v>3330</v>
      </c>
      <c r="P272">
        <v>3330.4</v>
      </c>
      <c r="Q272">
        <v>3330.8</v>
      </c>
      <c r="R272">
        <v>3331.2000000000003</v>
      </c>
      <c r="S272">
        <v>3331.6000000000004</v>
      </c>
      <c r="T272">
        <v>3332</v>
      </c>
      <c r="U272">
        <v>3332.4</v>
      </c>
      <c r="V272">
        <v>3332.8</v>
      </c>
      <c r="W272">
        <v>3333.2000000000003</v>
      </c>
      <c r="X272">
        <v>3333.6000000000004</v>
      </c>
      <c r="Y272">
        <v>3334</v>
      </c>
      <c r="Z272">
        <v>3334.4</v>
      </c>
      <c r="AA272">
        <v>3334.8</v>
      </c>
      <c r="AB272">
        <v>3335.2000000000003</v>
      </c>
      <c r="AC272">
        <v>3335.6000000000004</v>
      </c>
    </row>
    <row r="273" spans="1:29" x14ac:dyDescent="0.2">
      <c r="A273" s="72" t="s">
        <v>203</v>
      </c>
      <c r="B273" s="145" t="s">
        <v>168</v>
      </c>
      <c r="C273" s="73" t="s">
        <v>13</v>
      </c>
      <c r="D273" s="81" t="s">
        <v>217</v>
      </c>
      <c r="E273" s="74" t="str">
        <f t="shared" si="18"/>
        <v>UKPaid SearchOrderMobile</v>
      </c>
      <c r="F273">
        <v>657.36</v>
      </c>
      <c r="G273">
        <v>636.6</v>
      </c>
      <c r="H273">
        <v>641.52</v>
      </c>
      <c r="I273">
        <v>585.36</v>
      </c>
      <c r="J273">
        <v>640.56000000000006</v>
      </c>
      <c r="K273">
        <v>598.44000000000005</v>
      </c>
      <c r="L273">
        <v>621.84</v>
      </c>
      <c r="M273">
        <v>600.6</v>
      </c>
      <c r="N273">
        <v>634.56000000000006</v>
      </c>
      <c r="O273">
        <v>573.84</v>
      </c>
      <c r="P273">
        <v>615.36</v>
      </c>
      <c r="Q273">
        <v>579.96</v>
      </c>
      <c r="R273">
        <v>630.84</v>
      </c>
      <c r="S273">
        <v>587.4</v>
      </c>
      <c r="T273">
        <v>570.36</v>
      </c>
      <c r="U273">
        <v>549.96</v>
      </c>
      <c r="V273">
        <v>540.48</v>
      </c>
      <c r="W273">
        <v>643.91999999999996</v>
      </c>
      <c r="X273">
        <v>623.16000000000008</v>
      </c>
      <c r="Y273">
        <v>600.12</v>
      </c>
      <c r="Z273">
        <v>609.96</v>
      </c>
      <c r="AA273">
        <v>562.08000000000004</v>
      </c>
      <c r="AB273">
        <v>549.24</v>
      </c>
      <c r="AC273">
        <v>658.8</v>
      </c>
    </row>
    <row r="274" spans="1:29" x14ac:dyDescent="0.2">
      <c r="A274" s="72" t="s">
        <v>203</v>
      </c>
      <c r="B274" s="145" t="s">
        <v>168</v>
      </c>
      <c r="C274" s="73" t="s">
        <v>11</v>
      </c>
      <c r="D274" s="81" t="s">
        <v>217</v>
      </c>
      <c r="E274" s="74" t="str">
        <f t="shared" si="18"/>
        <v>UKPaid SearchSessionsMobile</v>
      </c>
      <c r="F274">
        <v>24948</v>
      </c>
      <c r="G274">
        <v>26957.399999999998</v>
      </c>
      <c r="H274">
        <v>18075</v>
      </c>
      <c r="I274">
        <v>24616.2</v>
      </c>
      <c r="J274">
        <v>26631.599999999999</v>
      </c>
      <c r="K274">
        <v>20954.399999999998</v>
      </c>
      <c r="L274">
        <v>23532.6</v>
      </c>
      <c r="M274">
        <v>23196</v>
      </c>
      <c r="N274">
        <v>25868.399999999998</v>
      </c>
      <c r="O274">
        <v>18535.8</v>
      </c>
      <c r="P274">
        <v>20656.2</v>
      </c>
      <c r="Q274">
        <v>24890.399999999998</v>
      </c>
      <c r="R274">
        <v>24676.2</v>
      </c>
      <c r="S274">
        <v>20191.2</v>
      </c>
      <c r="T274">
        <v>24980.399999999998</v>
      </c>
      <c r="U274">
        <v>25996.2</v>
      </c>
      <c r="V274">
        <v>21360.6</v>
      </c>
      <c r="W274">
        <v>25824</v>
      </c>
      <c r="X274">
        <v>19039.2</v>
      </c>
      <c r="Y274">
        <v>19475.399999999998</v>
      </c>
      <c r="Z274">
        <v>24620.399999999998</v>
      </c>
      <c r="AA274">
        <v>19586.399999999998</v>
      </c>
      <c r="AB274">
        <v>19196.399999999998</v>
      </c>
      <c r="AC274">
        <v>25957.200000000001</v>
      </c>
    </row>
    <row r="276" spans="1:29" x14ac:dyDescent="0.2">
      <c r="A276" s="72" t="s">
        <v>203</v>
      </c>
      <c r="B276" s="145" t="s">
        <v>169</v>
      </c>
      <c r="C276" s="73" t="s">
        <v>13</v>
      </c>
      <c r="D276" s="81" t="s">
        <v>216</v>
      </c>
      <c r="E276" s="74" t="str">
        <f>A276&amp;B276&amp;C276&amp;D276</f>
        <v>UKDisplayOrderDesktop</v>
      </c>
      <c r="F276">
        <v>219.12000000000003</v>
      </c>
      <c r="G276">
        <v>212.20000000000002</v>
      </c>
      <c r="H276">
        <v>213.84000000000003</v>
      </c>
      <c r="I276">
        <v>195.12</v>
      </c>
      <c r="J276">
        <v>213.52000000000004</v>
      </c>
      <c r="K276">
        <v>199.48000000000002</v>
      </c>
      <c r="L276">
        <v>207.28000000000003</v>
      </c>
      <c r="M276">
        <v>200.20000000000002</v>
      </c>
      <c r="N276">
        <v>211.52000000000004</v>
      </c>
      <c r="O276">
        <v>191.28000000000003</v>
      </c>
      <c r="P276">
        <v>205.12000000000003</v>
      </c>
      <c r="Q276">
        <v>193.32000000000002</v>
      </c>
      <c r="R276">
        <v>210.28000000000003</v>
      </c>
      <c r="S276">
        <v>195.8</v>
      </c>
      <c r="T276">
        <v>190.12</v>
      </c>
      <c r="U276">
        <v>183.32000000000002</v>
      </c>
      <c r="V276">
        <v>180.16000000000003</v>
      </c>
      <c r="W276">
        <v>214.64000000000001</v>
      </c>
      <c r="X276">
        <v>207.72000000000003</v>
      </c>
      <c r="Y276">
        <v>200.04000000000002</v>
      </c>
      <c r="Z276">
        <v>203.32000000000002</v>
      </c>
      <c r="AA276">
        <v>187.36</v>
      </c>
      <c r="AB276">
        <v>183.08000000000004</v>
      </c>
      <c r="AC276">
        <v>219.60000000000002</v>
      </c>
    </row>
    <row r="277" spans="1:29" x14ac:dyDescent="0.2">
      <c r="A277" s="72" t="s">
        <v>203</v>
      </c>
      <c r="B277" s="145" t="s">
        <v>169</v>
      </c>
      <c r="C277" s="73" t="s">
        <v>11</v>
      </c>
      <c r="D277" s="81" t="s">
        <v>216</v>
      </c>
      <c r="E277" s="74" t="str">
        <f t="shared" ref="E277:E279" si="19">A277&amp;B277&amp;C277&amp;D277</f>
        <v>UKDisplaySessionsDesktop</v>
      </c>
      <c r="F277">
        <v>1663.2</v>
      </c>
      <c r="G277">
        <v>1797.1600000000003</v>
      </c>
      <c r="H277">
        <v>1205</v>
      </c>
      <c r="I277">
        <v>1641.08</v>
      </c>
      <c r="J277">
        <v>1775.4400000000003</v>
      </c>
      <c r="K277">
        <v>1396.96</v>
      </c>
      <c r="L277">
        <v>1568.8400000000001</v>
      </c>
      <c r="M277">
        <v>1546.4</v>
      </c>
      <c r="N277">
        <v>1724.5600000000004</v>
      </c>
      <c r="O277">
        <v>1235.7200000000003</v>
      </c>
      <c r="P277">
        <v>1377.0800000000002</v>
      </c>
      <c r="Q277">
        <v>1659.3600000000004</v>
      </c>
      <c r="R277">
        <v>1645.08</v>
      </c>
      <c r="S277">
        <v>1346.0800000000002</v>
      </c>
      <c r="T277">
        <v>1665.3600000000004</v>
      </c>
      <c r="U277">
        <v>1733.08</v>
      </c>
      <c r="V277">
        <v>1424.0400000000002</v>
      </c>
      <c r="W277">
        <v>1721.6000000000001</v>
      </c>
      <c r="X277">
        <v>1269.2800000000002</v>
      </c>
      <c r="Y277">
        <v>1298.3600000000001</v>
      </c>
      <c r="Z277">
        <v>1641.3600000000004</v>
      </c>
      <c r="AA277">
        <v>1305.7600000000002</v>
      </c>
      <c r="AB277">
        <v>1279.7600000000002</v>
      </c>
      <c r="AC277">
        <v>1730.48</v>
      </c>
    </row>
    <row r="278" spans="1:29" x14ac:dyDescent="0.2">
      <c r="A278" s="72" t="s">
        <v>203</v>
      </c>
      <c r="B278" s="145" t="s">
        <v>169</v>
      </c>
      <c r="C278" s="73" t="s">
        <v>13</v>
      </c>
      <c r="D278" s="81" t="s">
        <v>217</v>
      </c>
      <c r="E278" s="74" t="str">
        <f t="shared" si="19"/>
        <v>UKDisplayOrderMobile</v>
      </c>
      <c r="F278">
        <v>328.68</v>
      </c>
      <c r="G278">
        <v>318.3</v>
      </c>
      <c r="H278">
        <v>320.76</v>
      </c>
      <c r="I278">
        <v>292.68</v>
      </c>
      <c r="J278">
        <v>320.28000000000003</v>
      </c>
      <c r="K278">
        <v>299.22000000000003</v>
      </c>
      <c r="L278">
        <v>310.92</v>
      </c>
      <c r="M278">
        <v>300.3</v>
      </c>
      <c r="N278">
        <v>317.28000000000003</v>
      </c>
      <c r="O278">
        <v>286.92</v>
      </c>
      <c r="P278">
        <v>307.68</v>
      </c>
      <c r="Q278">
        <v>289.98</v>
      </c>
      <c r="R278">
        <v>315.42</v>
      </c>
      <c r="S278">
        <v>293.7</v>
      </c>
      <c r="T278">
        <v>285.18</v>
      </c>
      <c r="U278">
        <v>274.98</v>
      </c>
      <c r="V278">
        <v>270.24</v>
      </c>
      <c r="W278">
        <v>321.95999999999998</v>
      </c>
      <c r="X278">
        <v>311.58000000000004</v>
      </c>
      <c r="Y278">
        <v>300.06</v>
      </c>
      <c r="Z278">
        <v>304.98</v>
      </c>
      <c r="AA278">
        <v>281.04000000000002</v>
      </c>
      <c r="AB278">
        <v>274.62</v>
      </c>
      <c r="AC278">
        <v>329.4</v>
      </c>
    </row>
    <row r="279" spans="1:29" x14ac:dyDescent="0.2">
      <c r="A279" s="72" t="s">
        <v>203</v>
      </c>
      <c r="B279" s="145" t="s">
        <v>169</v>
      </c>
      <c r="C279" s="73" t="s">
        <v>11</v>
      </c>
      <c r="D279" s="81" t="s">
        <v>217</v>
      </c>
      <c r="E279" s="74" t="str">
        <f t="shared" si="19"/>
        <v>UKDisplaySessionsMobile</v>
      </c>
      <c r="F279">
        <v>2494.7999999999997</v>
      </c>
      <c r="G279">
        <v>2695.7400000000002</v>
      </c>
      <c r="H279">
        <v>1807.5</v>
      </c>
      <c r="I279">
        <v>2461.62</v>
      </c>
      <c r="J279">
        <v>2663.1600000000003</v>
      </c>
      <c r="K279">
        <v>2095.44</v>
      </c>
      <c r="L279">
        <v>2353.2600000000002</v>
      </c>
      <c r="M279">
        <v>2319.6</v>
      </c>
      <c r="N279">
        <v>2586.84</v>
      </c>
      <c r="O279">
        <v>1853.58</v>
      </c>
      <c r="P279">
        <v>2065.62</v>
      </c>
      <c r="Q279">
        <v>2489.0400000000004</v>
      </c>
      <c r="R279">
        <v>2467.62</v>
      </c>
      <c r="S279">
        <v>2019.1200000000001</v>
      </c>
      <c r="T279">
        <v>2498.0400000000004</v>
      </c>
      <c r="U279">
        <v>2599.62</v>
      </c>
      <c r="V279">
        <v>2136.06</v>
      </c>
      <c r="W279">
        <v>2582.4</v>
      </c>
      <c r="X279">
        <v>1903.92</v>
      </c>
      <c r="Y279">
        <v>1947.54</v>
      </c>
      <c r="Z279">
        <v>2462.0400000000004</v>
      </c>
      <c r="AA279">
        <v>1958.6399999999999</v>
      </c>
      <c r="AB279">
        <v>1919.6399999999999</v>
      </c>
      <c r="AC279">
        <v>2595.7199999999998</v>
      </c>
    </row>
    <row r="281" spans="1:29" x14ac:dyDescent="0.2">
      <c r="A281" s="72" t="s">
        <v>203</v>
      </c>
      <c r="B281" s="145" t="s">
        <v>170</v>
      </c>
      <c r="C281" s="73" t="s">
        <v>13</v>
      </c>
      <c r="D281" s="81" t="s">
        <v>216</v>
      </c>
      <c r="E281" s="74" t="str">
        <f>A281&amp;B281&amp;C281&amp;D281</f>
        <v>UKAffiliatesOrderDesktop</v>
      </c>
      <c r="F281">
        <v>219.12000000000003</v>
      </c>
      <c r="G281">
        <v>212.20000000000002</v>
      </c>
      <c r="H281">
        <v>213.84000000000003</v>
      </c>
      <c r="I281">
        <v>195.12</v>
      </c>
      <c r="J281">
        <v>213.52000000000004</v>
      </c>
      <c r="K281">
        <v>199.48000000000002</v>
      </c>
      <c r="L281">
        <v>207.28000000000003</v>
      </c>
      <c r="M281">
        <v>200.20000000000002</v>
      </c>
      <c r="N281">
        <v>211.52000000000004</v>
      </c>
      <c r="O281">
        <v>191.28000000000003</v>
      </c>
      <c r="P281">
        <v>205.12000000000003</v>
      </c>
      <c r="Q281">
        <v>193.32000000000002</v>
      </c>
      <c r="R281">
        <v>210.28000000000003</v>
      </c>
      <c r="S281">
        <v>195.8</v>
      </c>
      <c r="T281">
        <v>190.12</v>
      </c>
      <c r="U281">
        <v>183.32000000000002</v>
      </c>
      <c r="V281">
        <v>180.16000000000003</v>
      </c>
      <c r="W281">
        <v>214.64000000000001</v>
      </c>
      <c r="X281">
        <v>207.72000000000003</v>
      </c>
      <c r="Y281">
        <v>200.04000000000002</v>
      </c>
      <c r="Z281">
        <v>203.32000000000002</v>
      </c>
      <c r="AA281">
        <v>187.36</v>
      </c>
      <c r="AB281">
        <v>183.08000000000004</v>
      </c>
      <c r="AC281">
        <v>219.60000000000002</v>
      </c>
    </row>
    <row r="282" spans="1:29" x14ac:dyDescent="0.2">
      <c r="A282" s="72" t="s">
        <v>203</v>
      </c>
      <c r="B282" s="145" t="s">
        <v>170</v>
      </c>
      <c r="C282" s="73" t="s">
        <v>11</v>
      </c>
      <c r="D282" s="81" t="s">
        <v>216</v>
      </c>
      <c r="E282" s="74" t="str">
        <f t="shared" ref="E282:E284" si="20">A282&amp;B282&amp;C282&amp;D282</f>
        <v>UKAffiliatesSessionsDesktop</v>
      </c>
      <c r="F282">
        <v>1663.2</v>
      </c>
      <c r="G282">
        <v>1797.1600000000003</v>
      </c>
      <c r="H282">
        <v>1205</v>
      </c>
      <c r="I282">
        <v>1641.08</v>
      </c>
      <c r="J282">
        <v>1775.4400000000003</v>
      </c>
      <c r="K282">
        <v>1396.96</v>
      </c>
      <c r="L282">
        <v>1568.8400000000001</v>
      </c>
      <c r="M282">
        <v>1546.4</v>
      </c>
      <c r="N282">
        <v>1724.5600000000004</v>
      </c>
      <c r="O282">
        <v>1235.7200000000003</v>
      </c>
      <c r="P282">
        <v>1377.0800000000002</v>
      </c>
      <c r="Q282">
        <v>1659.3600000000004</v>
      </c>
      <c r="R282">
        <v>1645.08</v>
      </c>
      <c r="S282">
        <v>1346.0800000000002</v>
      </c>
      <c r="T282">
        <v>1665.3600000000004</v>
      </c>
      <c r="U282">
        <v>1733.08</v>
      </c>
      <c r="V282">
        <v>1424.0400000000002</v>
      </c>
      <c r="W282">
        <v>1721.6000000000001</v>
      </c>
      <c r="X282">
        <v>1269.2800000000002</v>
      </c>
      <c r="Y282">
        <v>1298.3600000000001</v>
      </c>
      <c r="Z282">
        <v>1641.3600000000004</v>
      </c>
      <c r="AA282">
        <v>1305.7600000000002</v>
      </c>
      <c r="AB282">
        <v>1279.7600000000002</v>
      </c>
      <c r="AC282">
        <v>1730.48</v>
      </c>
    </row>
    <row r="283" spans="1:29" x14ac:dyDescent="0.2">
      <c r="A283" s="72" t="s">
        <v>203</v>
      </c>
      <c r="B283" s="145" t="s">
        <v>170</v>
      </c>
      <c r="C283" s="73" t="s">
        <v>13</v>
      </c>
      <c r="D283" s="81" t="s">
        <v>217</v>
      </c>
      <c r="E283" s="74" t="str">
        <f t="shared" si="20"/>
        <v>UKAffiliatesOrderMobile</v>
      </c>
      <c r="F283">
        <v>328.68</v>
      </c>
      <c r="G283">
        <v>318.3</v>
      </c>
      <c r="H283">
        <v>320.76</v>
      </c>
      <c r="I283">
        <v>292.68</v>
      </c>
      <c r="J283">
        <v>320.28000000000003</v>
      </c>
      <c r="K283">
        <v>299.22000000000003</v>
      </c>
      <c r="L283">
        <v>310.92</v>
      </c>
      <c r="M283">
        <v>300.3</v>
      </c>
      <c r="N283">
        <v>317.28000000000003</v>
      </c>
      <c r="O283">
        <v>286.92</v>
      </c>
      <c r="P283">
        <v>307.68</v>
      </c>
      <c r="Q283">
        <v>289.98</v>
      </c>
      <c r="R283">
        <v>315.42</v>
      </c>
      <c r="S283">
        <v>293.7</v>
      </c>
      <c r="T283">
        <v>285.18</v>
      </c>
      <c r="U283">
        <v>274.98</v>
      </c>
      <c r="V283">
        <v>270.24</v>
      </c>
      <c r="W283">
        <v>321.95999999999998</v>
      </c>
      <c r="X283">
        <v>311.58000000000004</v>
      </c>
      <c r="Y283">
        <v>300.06</v>
      </c>
      <c r="Z283">
        <v>304.98</v>
      </c>
      <c r="AA283">
        <v>281.04000000000002</v>
      </c>
      <c r="AB283">
        <v>274.62</v>
      </c>
      <c r="AC283">
        <v>329.4</v>
      </c>
    </row>
    <row r="284" spans="1:29" x14ac:dyDescent="0.2">
      <c r="A284" s="72" t="s">
        <v>203</v>
      </c>
      <c r="B284" s="145" t="s">
        <v>170</v>
      </c>
      <c r="C284" s="73" t="s">
        <v>11</v>
      </c>
      <c r="D284" s="81" t="s">
        <v>217</v>
      </c>
      <c r="E284" s="74" t="str">
        <f t="shared" si="20"/>
        <v>UKAffiliatesSessionsMobile</v>
      </c>
      <c r="F284">
        <v>2494.7999999999997</v>
      </c>
      <c r="G284">
        <v>2695.7400000000002</v>
      </c>
      <c r="H284">
        <v>1807.5</v>
      </c>
      <c r="I284">
        <v>2461.62</v>
      </c>
      <c r="J284">
        <v>2663.1600000000003</v>
      </c>
      <c r="K284">
        <v>2095.44</v>
      </c>
      <c r="L284">
        <v>2353.2600000000002</v>
      </c>
      <c r="M284">
        <v>2319.6</v>
      </c>
      <c r="N284">
        <v>2586.84</v>
      </c>
      <c r="O284">
        <v>1853.58</v>
      </c>
      <c r="P284">
        <v>2065.62</v>
      </c>
      <c r="Q284">
        <v>2489.0400000000004</v>
      </c>
      <c r="R284">
        <v>2467.62</v>
      </c>
      <c r="S284">
        <v>2019.1200000000001</v>
      </c>
      <c r="T284">
        <v>2498.0400000000004</v>
      </c>
      <c r="U284">
        <v>2599.62</v>
      </c>
      <c r="V284">
        <v>2136.06</v>
      </c>
      <c r="W284">
        <v>2582.4</v>
      </c>
      <c r="X284">
        <v>1903.92</v>
      </c>
      <c r="Y284">
        <v>1947.54</v>
      </c>
      <c r="Z284">
        <v>2462.0400000000004</v>
      </c>
      <c r="AA284">
        <v>1958.6399999999999</v>
      </c>
      <c r="AB284">
        <v>1919.6399999999999</v>
      </c>
      <c r="AC284">
        <v>2595.7199999999998</v>
      </c>
    </row>
    <row r="286" spans="1:29" x14ac:dyDescent="0.2">
      <c r="A286" s="72" t="s">
        <v>203</v>
      </c>
      <c r="B286" s="145" t="s">
        <v>171</v>
      </c>
      <c r="C286" s="73" t="s">
        <v>13</v>
      </c>
      <c r="D286" s="81" t="s">
        <v>216</v>
      </c>
      <c r="E286" s="74" t="str">
        <f>A286&amp;B286&amp;C286&amp;D286</f>
        <v>UKBrandingOrderDesktop</v>
      </c>
      <c r="F286">
        <v>219.12000000000003</v>
      </c>
      <c r="G286">
        <v>212.20000000000002</v>
      </c>
      <c r="H286">
        <v>213.84000000000003</v>
      </c>
      <c r="I286">
        <v>195.12</v>
      </c>
      <c r="J286">
        <v>213.52000000000004</v>
      </c>
      <c r="K286">
        <v>199.48000000000002</v>
      </c>
      <c r="L286">
        <v>207.28000000000003</v>
      </c>
      <c r="M286">
        <v>200.20000000000002</v>
      </c>
      <c r="N286">
        <v>211.52000000000004</v>
      </c>
      <c r="O286">
        <v>191.28000000000003</v>
      </c>
      <c r="P286">
        <v>205.12000000000003</v>
      </c>
      <c r="Q286">
        <v>193.32000000000002</v>
      </c>
      <c r="R286">
        <v>210.28000000000003</v>
      </c>
      <c r="S286">
        <v>195.8</v>
      </c>
      <c r="T286">
        <v>190.12</v>
      </c>
      <c r="U286">
        <v>183.32000000000002</v>
      </c>
      <c r="V286">
        <v>180.16000000000003</v>
      </c>
      <c r="W286">
        <v>214.64000000000001</v>
      </c>
      <c r="X286">
        <v>207.72000000000003</v>
      </c>
      <c r="Y286">
        <v>200.04000000000002</v>
      </c>
      <c r="Z286">
        <v>203.32000000000002</v>
      </c>
      <c r="AA286">
        <v>187.36</v>
      </c>
      <c r="AB286">
        <v>183.08000000000004</v>
      </c>
      <c r="AC286">
        <v>219.60000000000002</v>
      </c>
    </row>
    <row r="287" spans="1:29" x14ac:dyDescent="0.2">
      <c r="A287" s="72" t="s">
        <v>203</v>
      </c>
      <c r="B287" s="145" t="s">
        <v>171</v>
      </c>
      <c r="C287" s="73" t="s">
        <v>11</v>
      </c>
      <c r="D287" s="81" t="s">
        <v>216</v>
      </c>
      <c r="E287" s="74" t="str">
        <f t="shared" ref="E287:E289" si="21">A287&amp;B287&amp;C287&amp;D287</f>
        <v>UKBrandingSessionsDesktop</v>
      </c>
      <c r="F287">
        <v>1663.2</v>
      </c>
      <c r="G287">
        <v>1797.1600000000003</v>
      </c>
      <c r="H287">
        <v>1205</v>
      </c>
      <c r="I287">
        <v>1641.08</v>
      </c>
      <c r="J287">
        <v>1775.4400000000003</v>
      </c>
      <c r="K287">
        <v>1396.96</v>
      </c>
      <c r="L287">
        <v>1568.8400000000001</v>
      </c>
      <c r="M287">
        <v>1546.4</v>
      </c>
      <c r="N287">
        <v>1724.5600000000004</v>
      </c>
      <c r="O287">
        <v>1235.7200000000003</v>
      </c>
      <c r="P287">
        <v>1377.0800000000002</v>
      </c>
      <c r="Q287">
        <v>1659.3600000000004</v>
      </c>
      <c r="R287">
        <v>1645.08</v>
      </c>
      <c r="S287">
        <v>1346.0800000000002</v>
      </c>
      <c r="T287">
        <v>1665.3600000000004</v>
      </c>
      <c r="U287">
        <v>1733.08</v>
      </c>
      <c r="V287">
        <v>1424.0400000000002</v>
      </c>
      <c r="W287">
        <v>1721.6000000000001</v>
      </c>
      <c r="X287">
        <v>1269.2800000000002</v>
      </c>
      <c r="Y287">
        <v>1298.3600000000001</v>
      </c>
      <c r="Z287">
        <v>1641.3600000000004</v>
      </c>
      <c r="AA287">
        <v>1305.7600000000002</v>
      </c>
      <c r="AB287">
        <v>1279.7600000000002</v>
      </c>
      <c r="AC287">
        <v>1730.48</v>
      </c>
    </row>
    <row r="288" spans="1:29" x14ac:dyDescent="0.2">
      <c r="A288" s="72" t="s">
        <v>203</v>
      </c>
      <c r="B288" s="145" t="s">
        <v>171</v>
      </c>
      <c r="C288" s="73" t="s">
        <v>13</v>
      </c>
      <c r="D288" s="81" t="s">
        <v>217</v>
      </c>
      <c r="E288" s="74" t="str">
        <f t="shared" si="21"/>
        <v>UKBrandingOrderMobile</v>
      </c>
      <c r="F288">
        <v>328.68</v>
      </c>
      <c r="G288">
        <v>318.3</v>
      </c>
      <c r="H288">
        <v>320.76</v>
      </c>
      <c r="I288">
        <v>292.68</v>
      </c>
      <c r="J288">
        <v>320.28000000000003</v>
      </c>
      <c r="K288">
        <v>299.22000000000003</v>
      </c>
      <c r="L288">
        <v>310.92</v>
      </c>
      <c r="M288">
        <v>300.3</v>
      </c>
      <c r="N288">
        <v>317.28000000000003</v>
      </c>
      <c r="O288">
        <v>286.92</v>
      </c>
      <c r="P288">
        <v>307.68</v>
      </c>
      <c r="Q288">
        <v>289.98</v>
      </c>
      <c r="R288">
        <v>315.42</v>
      </c>
      <c r="S288">
        <v>293.7</v>
      </c>
      <c r="T288">
        <v>285.18</v>
      </c>
      <c r="U288">
        <v>274.98</v>
      </c>
      <c r="V288">
        <v>270.24</v>
      </c>
      <c r="W288">
        <v>321.95999999999998</v>
      </c>
      <c r="X288">
        <v>311.58000000000004</v>
      </c>
      <c r="Y288">
        <v>300.06</v>
      </c>
      <c r="Z288">
        <v>304.98</v>
      </c>
      <c r="AA288">
        <v>281.04000000000002</v>
      </c>
      <c r="AB288">
        <v>274.62</v>
      </c>
      <c r="AC288">
        <v>329.4</v>
      </c>
    </row>
    <row r="289" spans="1:29" x14ac:dyDescent="0.2">
      <c r="A289" s="72" t="s">
        <v>203</v>
      </c>
      <c r="B289" s="145" t="s">
        <v>171</v>
      </c>
      <c r="C289" s="73" t="s">
        <v>11</v>
      </c>
      <c r="D289" s="81" t="s">
        <v>217</v>
      </c>
      <c r="E289" s="74" t="str">
        <f t="shared" si="21"/>
        <v>UKBrandingSessionsMobile</v>
      </c>
      <c r="F289">
        <v>2494.7999999999997</v>
      </c>
      <c r="G289">
        <v>2695.7400000000002</v>
      </c>
      <c r="H289">
        <v>1807.5</v>
      </c>
      <c r="I289">
        <v>2461.62</v>
      </c>
      <c r="J289">
        <v>2663.1600000000003</v>
      </c>
      <c r="K289">
        <v>2095.44</v>
      </c>
      <c r="L289">
        <v>2353.2600000000002</v>
      </c>
      <c r="M289">
        <v>2319.6</v>
      </c>
      <c r="N289">
        <v>2586.84</v>
      </c>
      <c r="O289">
        <v>1853.58</v>
      </c>
      <c r="P289">
        <v>2065.62</v>
      </c>
      <c r="Q289">
        <v>2489.0400000000004</v>
      </c>
      <c r="R289">
        <v>2467.62</v>
      </c>
      <c r="S289">
        <v>2019.1200000000001</v>
      </c>
      <c r="T289">
        <v>2498.0400000000004</v>
      </c>
      <c r="U289">
        <v>2599.62</v>
      </c>
      <c r="V289">
        <v>2136.06</v>
      </c>
      <c r="W289">
        <v>2582.4</v>
      </c>
      <c r="X289">
        <v>1903.92</v>
      </c>
      <c r="Y289">
        <v>1947.54</v>
      </c>
      <c r="Z289">
        <v>2462.0400000000004</v>
      </c>
      <c r="AA289">
        <v>1958.6399999999999</v>
      </c>
      <c r="AB289">
        <v>1919.6399999999999</v>
      </c>
      <c r="AC289">
        <v>2595.7199999999998</v>
      </c>
    </row>
    <row r="291" spans="1:29" x14ac:dyDescent="0.2">
      <c r="A291" s="72" t="s">
        <v>203</v>
      </c>
      <c r="B291" s="145" t="s">
        <v>172</v>
      </c>
      <c r="C291" s="73" t="s">
        <v>13</v>
      </c>
      <c r="D291" s="81" t="s">
        <v>216</v>
      </c>
      <c r="E291" s="74" t="str">
        <f>A291&amp;B291&amp;C291&amp;D291</f>
        <v>UKeMailOrderDesktop</v>
      </c>
      <c r="F291">
        <v>219.12000000000003</v>
      </c>
      <c r="G291">
        <v>212.20000000000002</v>
      </c>
      <c r="H291">
        <v>213.84000000000003</v>
      </c>
      <c r="I291">
        <v>195.12</v>
      </c>
      <c r="J291">
        <v>213.52000000000004</v>
      </c>
      <c r="K291">
        <v>199.48000000000002</v>
      </c>
      <c r="L291">
        <v>207.28000000000003</v>
      </c>
      <c r="M291">
        <v>200.20000000000002</v>
      </c>
      <c r="N291">
        <v>211.52000000000004</v>
      </c>
      <c r="O291">
        <v>191.28000000000003</v>
      </c>
      <c r="P291">
        <v>205.12000000000003</v>
      </c>
      <c r="Q291">
        <v>193.32000000000002</v>
      </c>
      <c r="R291">
        <v>210.28000000000003</v>
      </c>
      <c r="S291">
        <v>195.8</v>
      </c>
      <c r="T291">
        <v>190.12</v>
      </c>
      <c r="U291">
        <v>183.32000000000002</v>
      </c>
      <c r="V291">
        <v>180.16000000000003</v>
      </c>
      <c r="W291">
        <v>214.64000000000001</v>
      </c>
      <c r="X291">
        <v>207.72000000000003</v>
      </c>
      <c r="Y291">
        <v>200.04000000000002</v>
      </c>
      <c r="Z291">
        <v>203.32000000000002</v>
      </c>
      <c r="AA291">
        <v>187.36</v>
      </c>
      <c r="AB291">
        <v>183.08000000000004</v>
      </c>
      <c r="AC291">
        <v>219.60000000000002</v>
      </c>
    </row>
    <row r="292" spans="1:29" x14ac:dyDescent="0.2">
      <c r="A292" s="72" t="s">
        <v>203</v>
      </c>
      <c r="B292" s="145" t="s">
        <v>172</v>
      </c>
      <c r="C292" s="73" t="s">
        <v>11</v>
      </c>
      <c r="D292" s="81" t="s">
        <v>216</v>
      </c>
      <c r="E292" s="74" t="str">
        <f t="shared" ref="E292:E294" si="22">A292&amp;B292&amp;C292&amp;D292</f>
        <v>UKeMailSessionsDesktop</v>
      </c>
      <c r="F292">
        <v>1663.2</v>
      </c>
      <c r="G292">
        <v>1797.1600000000003</v>
      </c>
      <c r="H292">
        <v>1205</v>
      </c>
      <c r="I292">
        <v>1641.08</v>
      </c>
      <c r="J292">
        <v>1775.4400000000003</v>
      </c>
      <c r="K292">
        <v>1396.96</v>
      </c>
      <c r="L292">
        <v>1568.8400000000001</v>
      </c>
      <c r="M292">
        <v>1546.4</v>
      </c>
      <c r="N292">
        <v>1724.5600000000004</v>
      </c>
      <c r="O292">
        <v>1235.7200000000003</v>
      </c>
      <c r="P292">
        <v>1377.0800000000002</v>
      </c>
      <c r="Q292">
        <v>1659.3600000000004</v>
      </c>
      <c r="R292">
        <v>1645.08</v>
      </c>
      <c r="S292">
        <v>1346.0800000000002</v>
      </c>
      <c r="T292">
        <v>1665.3600000000004</v>
      </c>
      <c r="U292">
        <v>1733.08</v>
      </c>
      <c r="V292">
        <v>1424.0400000000002</v>
      </c>
      <c r="W292">
        <v>1721.6000000000001</v>
      </c>
      <c r="X292">
        <v>1269.2800000000002</v>
      </c>
      <c r="Y292">
        <v>1298.3600000000001</v>
      </c>
      <c r="Z292">
        <v>1641.3600000000004</v>
      </c>
      <c r="AA292">
        <v>1305.7600000000002</v>
      </c>
      <c r="AB292">
        <v>1279.7600000000002</v>
      </c>
      <c r="AC292">
        <v>1730.48</v>
      </c>
    </row>
    <row r="293" spans="1:29" x14ac:dyDescent="0.2">
      <c r="A293" s="72" t="s">
        <v>203</v>
      </c>
      <c r="B293" s="145" t="s">
        <v>172</v>
      </c>
      <c r="C293" s="73" t="s">
        <v>13</v>
      </c>
      <c r="D293" s="81" t="s">
        <v>217</v>
      </c>
      <c r="E293" s="74" t="str">
        <f t="shared" si="22"/>
        <v>UKeMailOrderMobile</v>
      </c>
      <c r="F293">
        <v>328.68</v>
      </c>
      <c r="G293">
        <v>318.3</v>
      </c>
      <c r="H293">
        <v>320.76</v>
      </c>
      <c r="I293">
        <v>292.68</v>
      </c>
      <c r="J293">
        <v>320.28000000000003</v>
      </c>
      <c r="K293">
        <v>299.22000000000003</v>
      </c>
      <c r="L293">
        <v>310.92</v>
      </c>
      <c r="M293">
        <v>300.3</v>
      </c>
      <c r="N293">
        <v>317.28000000000003</v>
      </c>
      <c r="O293">
        <v>286.92</v>
      </c>
      <c r="P293">
        <v>307.68</v>
      </c>
      <c r="Q293">
        <v>289.98</v>
      </c>
      <c r="R293">
        <v>315.42</v>
      </c>
      <c r="S293">
        <v>293.7</v>
      </c>
      <c r="T293">
        <v>285.18</v>
      </c>
      <c r="U293">
        <v>274.98</v>
      </c>
      <c r="V293">
        <v>270.24</v>
      </c>
      <c r="W293">
        <v>321.95999999999998</v>
      </c>
      <c r="X293">
        <v>311.58000000000004</v>
      </c>
      <c r="Y293">
        <v>300.06</v>
      </c>
      <c r="Z293">
        <v>304.98</v>
      </c>
      <c r="AA293">
        <v>281.04000000000002</v>
      </c>
      <c r="AB293">
        <v>274.62</v>
      </c>
      <c r="AC293">
        <v>329.4</v>
      </c>
    </row>
    <row r="294" spans="1:29" x14ac:dyDescent="0.2">
      <c r="A294" s="72" t="s">
        <v>203</v>
      </c>
      <c r="B294" s="145" t="s">
        <v>172</v>
      </c>
      <c r="C294" s="73" t="s">
        <v>11</v>
      </c>
      <c r="D294" s="81" t="s">
        <v>217</v>
      </c>
      <c r="E294" s="74" t="str">
        <f t="shared" si="22"/>
        <v>UKeMailSessionsMobile</v>
      </c>
      <c r="F294">
        <v>2494.7999999999997</v>
      </c>
      <c r="G294">
        <v>2695.7400000000002</v>
      </c>
      <c r="H294">
        <v>1807.5</v>
      </c>
      <c r="I294">
        <v>2461.62</v>
      </c>
      <c r="J294">
        <v>2663.1600000000003</v>
      </c>
      <c r="K294">
        <v>2095.44</v>
      </c>
      <c r="L294">
        <v>2353.2600000000002</v>
      </c>
      <c r="M294">
        <v>2319.6</v>
      </c>
      <c r="N294">
        <v>2586.84</v>
      </c>
      <c r="O294">
        <v>1853.58</v>
      </c>
      <c r="P294">
        <v>2065.62</v>
      </c>
      <c r="Q294">
        <v>2489.0400000000004</v>
      </c>
      <c r="R294">
        <v>2467.62</v>
      </c>
      <c r="S294">
        <v>2019.1200000000001</v>
      </c>
      <c r="T294">
        <v>2498.0400000000004</v>
      </c>
      <c r="U294">
        <v>2599.62</v>
      </c>
      <c r="V294">
        <v>2136.06</v>
      </c>
      <c r="W294">
        <v>2582.4</v>
      </c>
      <c r="X294">
        <v>1903.92</v>
      </c>
      <c r="Y294">
        <v>1947.54</v>
      </c>
      <c r="Z294">
        <v>2462.0400000000004</v>
      </c>
      <c r="AA294">
        <v>1958.6399999999999</v>
      </c>
      <c r="AB294">
        <v>1919.6399999999999</v>
      </c>
      <c r="AC294">
        <v>2595.7199999999998</v>
      </c>
    </row>
    <row r="296" spans="1:29" x14ac:dyDescent="0.2">
      <c r="A296" s="72" t="s">
        <v>203</v>
      </c>
      <c r="B296" s="145" t="s">
        <v>213</v>
      </c>
      <c r="C296" s="73" t="s">
        <v>13</v>
      </c>
      <c r="D296" s="81" t="s">
        <v>216</v>
      </c>
      <c r="E296" s="74" t="str">
        <f>A296&amp;B296&amp;C296&amp;D296</f>
        <v>UKSocialMediaOrderDesktop</v>
      </c>
      <c r="F296">
        <v>219.12000000000003</v>
      </c>
      <c r="G296">
        <v>212.20000000000002</v>
      </c>
      <c r="H296">
        <v>213.84000000000003</v>
      </c>
      <c r="I296">
        <v>195.12</v>
      </c>
      <c r="J296">
        <v>213.52000000000004</v>
      </c>
      <c r="K296">
        <v>199.48000000000002</v>
      </c>
      <c r="L296">
        <v>207.28000000000003</v>
      </c>
      <c r="M296">
        <v>200.20000000000002</v>
      </c>
      <c r="N296">
        <v>211.52000000000004</v>
      </c>
      <c r="O296">
        <v>191.28000000000003</v>
      </c>
      <c r="P296">
        <v>205.12000000000003</v>
      </c>
      <c r="Q296">
        <v>193.32000000000002</v>
      </c>
      <c r="R296">
        <v>210.28000000000003</v>
      </c>
      <c r="S296">
        <v>195.8</v>
      </c>
      <c r="T296">
        <v>190.12</v>
      </c>
      <c r="U296">
        <v>183.32000000000002</v>
      </c>
      <c r="V296">
        <v>180.16000000000003</v>
      </c>
      <c r="W296">
        <v>214.64000000000001</v>
      </c>
      <c r="X296">
        <v>207.72000000000003</v>
      </c>
      <c r="Y296">
        <v>200.04000000000002</v>
      </c>
      <c r="Z296">
        <v>203.32000000000002</v>
      </c>
      <c r="AA296">
        <v>187.36</v>
      </c>
      <c r="AB296">
        <v>183.08000000000004</v>
      </c>
      <c r="AC296">
        <v>219.60000000000002</v>
      </c>
    </row>
    <row r="297" spans="1:29" x14ac:dyDescent="0.2">
      <c r="A297" s="72" t="s">
        <v>203</v>
      </c>
      <c r="B297" s="145" t="s">
        <v>213</v>
      </c>
      <c r="C297" s="73" t="s">
        <v>11</v>
      </c>
      <c r="D297" s="81" t="s">
        <v>216</v>
      </c>
      <c r="E297" s="74" t="str">
        <f t="shared" ref="E297:E299" si="23">A297&amp;B297&amp;C297&amp;D297</f>
        <v>UKSocialMediaSessionsDesktop</v>
      </c>
      <c r="F297">
        <v>1663.2</v>
      </c>
      <c r="G297">
        <v>1797.1600000000003</v>
      </c>
      <c r="H297">
        <v>1205</v>
      </c>
      <c r="I297">
        <v>1641.08</v>
      </c>
      <c r="J297">
        <v>1775.4400000000003</v>
      </c>
      <c r="K297">
        <v>1396.96</v>
      </c>
      <c r="L297">
        <v>1568.8400000000001</v>
      </c>
      <c r="M297">
        <v>1546.4</v>
      </c>
      <c r="N297">
        <v>1724.5600000000004</v>
      </c>
      <c r="O297">
        <v>1235.7200000000003</v>
      </c>
      <c r="P297">
        <v>1377.0800000000002</v>
      </c>
      <c r="Q297">
        <v>1659.3600000000004</v>
      </c>
      <c r="R297">
        <v>1645.08</v>
      </c>
      <c r="S297">
        <v>1346.0800000000002</v>
      </c>
      <c r="T297">
        <v>1665.3600000000004</v>
      </c>
      <c r="U297">
        <v>1733.08</v>
      </c>
      <c r="V297">
        <v>1424.0400000000002</v>
      </c>
      <c r="W297">
        <v>1721.6000000000001</v>
      </c>
      <c r="X297">
        <v>1269.2800000000002</v>
      </c>
      <c r="Y297">
        <v>1298.3600000000001</v>
      </c>
      <c r="Z297">
        <v>1641.3600000000004</v>
      </c>
      <c r="AA297">
        <v>1305.7600000000002</v>
      </c>
      <c r="AB297">
        <v>1279.7600000000002</v>
      </c>
      <c r="AC297">
        <v>1730.48</v>
      </c>
    </row>
    <row r="298" spans="1:29" x14ac:dyDescent="0.2">
      <c r="A298" s="72" t="s">
        <v>203</v>
      </c>
      <c r="B298" s="145" t="s">
        <v>213</v>
      </c>
      <c r="C298" s="73" t="s">
        <v>13</v>
      </c>
      <c r="D298" s="81" t="s">
        <v>217</v>
      </c>
      <c r="E298" s="74" t="str">
        <f t="shared" si="23"/>
        <v>UKSocialMediaOrderMobile</v>
      </c>
      <c r="F298">
        <v>328.68</v>
      </c>
      <c r="G298">
        <v>318.3</v>
      </c>
      <c r="H298">
        <v>320.76</v>
      </c>
      <c r="I298">
        <v>292.68</v>
      </c>
      <c r="J298">
        <v>320.28000000000003</v>
      </c>
      <c r="K298">
        <v>299.22000000000003</v>
      </c>
      <c r="L298">
        <v>310.92</v>
      </c>
      <c r="M298">
        <v>300.3</v>
      </c>
      <c r="N298">
        <v>317.28000000000003</v>
      </c>
      <c r="O298">
        <v>286.92</v>
      </c>
      <c r="P298">
        <v>307.68</v>
      </c>
      <c r="Q298">
        <v>289.98</v>
      </c>
      <c r="R298">
        <v>315.42</v>
      </c>
      <c r="S298">
        <v>293.7</v>
      </c>
      <c r="T298">
        <v>285.18</v>
      </c>
      <c r="U298">
        <v>274.98</v>
      </c>
      <c r="V298">
        <v>270.24</v>
      </c>
      <c r="W298">
        <v>321.95999999999998</v>
      </c>
      <c r="X298">
        <v>311.58000000000004</v>
      </c>
      <c r="Y298">
        <v>300.06</v>
      </c>
      <c r="Z298">
        <v>304.98</v>
      </c>
      <c r="AA298">
        <v>281.04000000000002</v>
      </c>
      <c r="AB298">
        <v>274.62</v>
      </c>
      <c r="AC298">
        <v>329.4</v>
      </c>
    </row>
    <row r="299" spans="1:29" x14ac:dyDescent="0.2">
      <c r="A299" s="72" t="s">
        <v>203</v>
      </c>
      <c r="B299" s="145" t="s">
        <v>213</v>
      </c>
      <c r="C299" s="73" t="s">
        <v>11</v>
      </c>
      <c r="D299" s="81" t="s">
        <v>217</v>
      </c>
      <c r="E299" s="74" t="str">
        <f t="shared" si="23"/>
        <v>UKSocialMediaSessionsMobile</v>
      </c>
      <c r="F299">
        <v>2494.7999999999997</v>
      </c>
      <c r="G299">
        <v>2695.7400000000002</v>
      </c>
      <c r="H299">
        <v>1807.5</v>
      </c>
      <c r="I299">
        <v>2461.62</v>
      </c>
      <c r="J299">
        <v>2663.1600000000003</v>
      </c>
      <c r="K299">
        <v>2095.44</v>
      </c>
      <c r="L299">
        <v>2353.2600000000002</v>
      </c>
      <c r="M299">
        <v>2319.6</v>
      </c>
      <c r="N299">
        <v>2586.84</v>
      </c>
      <c r="O299">
        <v>1853.58</v>
      </c>
      <c r="P299">
        <v>2065.62</v>
      </c>
      <c r="Q299">
        <v>2489.0400000000004</v>
      </c>
      <c r="R299">
        <v>2467.62</v>
      </c>
      <c r="S299">
        <v>2019.1200000000001</v>
      </c>
      <c r="T299">
        <v>2498.0400000000004</v>
      </c>
      <c r="U299">
        <v>2599.62</v>
      </c>
      <c r="V299">
        <v>2136.06</v>
      </c>
      <c r="W299">
        <v>2582.4</v>
      </c>
      <c r="X299">
        <v>1903.92</v>
      </c>
      <c r="Y299">
        <v>1947.54</v>
      </c>
      <c r="Z299">
        <v>2462.0400000000004</v>
      </c>
      <c r="AA299">
        <v>1958.6399999999999</v>
      </c>
      <c r="AB299">
        <v>1919.6399999999999</v>
      </c>
      <c r="AC299">
        <v>2595.7199999999998</v>
      </c>
    </row>
    <row r="301" spans="1:29" x14ac:dyDescent="0.2">
      <c r="A301" s="72" t="s">
        <v>203</v>
      </c>
      <c r="B301" s="145" t="s">
        <v>174</v>
      </c>
      <c r="C301" s="73" t="s">
        <v>13</v>
      </c>
      <c r="D301" s="81" t="s">
        <v>216</v>
      </c>
      <c r="E301" s="74" t="str">
        <f>A301&amp;B301&amp;C301&amp;D301</f>
        <v>UKSEOOrderDesktop</v>
      </c>
      <c r="F301">
        <v>219.12000000000003</v>
      </c>
      <c r="G301">
        <v>212.20000000000002</v>
      </c>
      <c r="H301">
        <v>213.84000000000003</v>
      </c>
      <c r="I301">
        <v>195.12</v>
      </c>
      <c r="J301">
        <v>213.52000000000004</v>
      </c>
      <c r="K301">
        <v>199.48000000000002</v>
      </c>
      <c r="L301">
        <v>207.28000000000003</v>
      </c>
      <c r="M301">
        <v>200.20000000000002</v>
      </c>
      <c r="N301">
        <v>211.52000000000004</v>
      </c>
      <c r="O301">
        <v>191.28000000000003</v>
      </c>
      <c r="P301">
        <v>205.12000000000003</v>
      </c>
      <c r="Q301">
        <v>193.32000000000002</v>
      </c>
      <c r="R301">
        <v>210.28000000000003</v>
      </c>
      <c r="S301">
        <v>195.8</v>
      </c>
      <c r="T301">
        <v>190.12</v>
      </c>
      <c r="U301">
        <v>183.32000000000002</v>
      </c>
      <c r="V301">
        <v>180.16000000000003</v>
      </c>
      <c r="W301">
        <v>214.64000000000001</v>
      </c>
      <c r="X301">
        <v>207.72000000000003</v>
      </c>
      <c r="Y301">
        <v>200.04000000000002</v>
      </c>
      <c r="Z301">
        <v>203.32000000000002</v>
      </c>
      <c r="AA301">
        <v>187.36</v>
      </c>
      <c r="AB301">
        <v>183.08000000000004</v>
      </c>
      <c r="AC301">
        <v>219.60000000000002</v>
      </c>
    </row>
    <row r="302" spans="1:29" x14ac:dyDescent="0.2">
      <c r="A302" s="72" t="s">
        <v>203</v>
      </c>
      <c r="B302" s="145" t="s">
        <v>174</v>
      </c>
      <c r="C302" s="73" t="s">
        <v>11</v>
      </c>
      <c r="D302" s="81" t="s">
        <v>216</v>
      </c>
      <c r="E302" s="74" t="str">
        <f t="shared" ref="E302:E304" si="24">A302&amp;B302&amp;C302&amp;D302</f>
        <v>UKSEOSessionsDesktop</v>
      </c>
      <c r="F302">
        <v>1663.2</v>
      </c>
      <c r="G302">
        <v>1797.1600000000003</v>
      </c>
      <c r="H302">
        <v>1205</v>
      </c>
      <c r="I302">
        <v>1641.08</v>
      </c>
      <c r="J302">
        <v>1775.4400000000003</v>
      </c>
      <c r="K302">
        <v>1396.96</v>
      </c>
      <c r="L302">
        <v>1568.8400000000001</v>
      </c>
      <c r="M302">
        <v>1546.4</v>
      </c>
      <c r="N302">
        <v>1724.5600000000004</v>
      </c>
      <c r="O302">
        <v>1235.7200000000003</v>
      </c>
      <c r="P302">
        <v>1377.0800000000002</v>
      </c>
      <c r="Q302">
        <v>1659.3600000000004</v>
      </c>
      <c r="R302">
        <v>1645.08</v>
      </c>
      <c r="S302">
        <v>1346.0800000000002</v>
      </c>
      <c r="T302">
        <v>1665.3600000000004</v>
      </c>
      <c r="U302">
        <v>1733.08</v>
      </c>
      <c r="V302">
        <v>1424.0400000000002</v>
      </c>
      <c r="W302">
        <v>1721.6000000000001</v>
      </c>
      <c r="X302">
        <v>1269.2800000000002</v>
      </c>
      <c r="Y302">
        <v>1298.3600000000001</v>
      </c>
      <c r="Z302">
        <v>1641.3600000000004</v>
      </c>
      <c r="AA302">
        <v>1305.7600000000002</v>
      </c>
      <c r="AB302">
        <v>1279.7600000000002</v>
      </c>
      <c r="AC302">
        <v>1730.48</v>
      </c>
    </row>
    <row r="303" spans="1:29" x14ac:dyDescent="0.2">
      <c r="A303" s="72" t="s">
        <v>203</v>
      </c>
      <c r="B303" s="145" t="s">
        <v>174</v>
      </c>
      <c r="C303" s="73" t="s">
        <v>13</v>
      </c>
      <c r="D303" s="81" t="s">
        <v>217</v>
      </c>
      <c r="E303" s="74" t="str">
        <f t="shared" si="24"/>
        <v>UKSEOOrderMobile</v>
      </c>
      <c r="F303">
        <v>328.68</v>
      </c>
      <c r="G303">
        <v>318.3</v>
      </c>
      <c r="H303">
        <v>320.76</v>
      </c>
      <c r="I303">
        <v>292.68</v>
      </c>
      <c r="J303">
        <v>320.28000000000003</v>
      </c>
      <c r="K303">
        <v>299.22000000000003</v>
      </c>
      <c r="L303">
        <v>310.92</v>
      </c>
      <c r="M303">
        <v>300.3</v>
      </c>
      <c r="N303">
        <v>317.28000000000003</v>
      </c>
      <c r="O303">
        <v>286.92</v>
      </c>
      <c r="P303">
        <v>307.68</v>
      </c>
      <c r="Q303">
        <v>289.98</v>
      </c>
      <c r="R303">
        <v>315.42</v>
      </c>
      <c r="S303">
        <v>293.7</v>
      </c>
      <c r="T303">
        <v>285.18</v>
      </c>
      <c r="U303">
        <v>274.98</v>
      </c>
      <c r="V303">
        <v>270.24</v>
      </c>
      <c r="W303">
        <v>321.95999999999998</v>
      </c>
      <c r="X303">
        <v>311.58000000000004</v>
      </c>
      <c r="Y303">
        <v>300.06</v>
      </c>
      <c r="Z303">
        <v>304.98</v>
      </c>
      <c r="AA303">
        <v>281.04000000000002</v>
      </c>
      <c r="AB303">
        <v>274.62</v>
      </c>
      <c r="AC303">
        <v>329.4</v>
      </c>
    </row>
    <row r="304" spans="1:29" x14ac:dyDescent="0.2">
      <c r="A304" s="72" t="s">
        <v>203</v>
      </c>
      <c r="B304" s="145" t="s">
        <v>174</v>
      </c>
      <c r="C304" s="73" t="s">
        <v>11</v>
      </c>
      <c r="D304" s="81" t="s">
        <v>217</v>
      </c>
      <c r="E304" s="74" t="str">
        <f t="shared" si="24"/>
        <v>UKSEOSessionsMobile</v>
      </c>
      <c r="F304">
        <v>2494.7999999999997</v>
      </c>
      <c r="G304">
        <v>2695.7400000000002</v>
      </c>
      <c r="H304">
        <v>1807.5</v>
      </c>
      <c r="I304">
        <v>2461.62</v>
      </c>
      <c r="J304">
        <v>2663.1600000000003</v>
      </c>
      <c r="K304">
        <v>2095.44</v>
      </c>
      <c r="L304">
        <v>2353.2600000000002</v>
      </c>
      <c r="M304">
        <v>2319.6</v>
      </c>
      <c r="N304">
        <v>2586.84</v>
      </c>
      <c r="O304">
        <v>1853.58</v>
      </c>
      <c r="P304">
        <v>2065.62</v>
      </c>
      <c r="Q304">
        <v>2489.0400000000004</v>
      </c>
      <c r="R304">
        <v>2467.62</v>
      </c>
      <c r="S304">
        <v>2019.1200000000001</v>
      </c>
      <c r="T304">
        <v>2498.0400000000004</v>
      </c>
      <c r="U304">
        <v>2599.62</v>
      </c>
      <c r="V304">
        <v>2136.06</v>
      </c>
      <c r="W304">
        <v>2582.4</v>
      </c>
      <c r="X304">
        <v>1903.92</v>
      </c>
      <c r="Y304">
        <v>1947.54</v>
      </c>
      <c r="Z304">
        <v>2462.0400000000004</v>
      </c>
      <c r="AA304">
        <v>1958.6399999999999</v>
      </c>
      <c r="AB304">
        <v>1919.6399999999999</v>
      </c>
      <c r="AC304">
        <v>2595.7199999999998</v>
      </c>
    </row>
    <row r="306" spans="1:29" x14ac:dyDescent="0.2">
      <c r="A306" s="72" t="s">
        <v>203</v>
      </c>
      <c r="B306" s="145" t="s">
        <v>175</v>
      </c>
      <c r="C306" s="73" t="s">
        <v>13</v>
      </c>
      <c r="D306" s="81" t="s">
        <v>216</v>
      </c>
      <c r="E306" s="74" t="str">
        <f>A306&amp;B306&amp;C306&amp;D306</f>
        <v>UKDirectOrderDesktop</v>
      </c>
      <c r="F306">
        <v>219.12000000000003</v>
      </c>
      <c r="G306">
        <v>212.20000000000002</v>
      </c>
      <c r="H306">
        <v>213.84000000000003</v>
      </c>
      <c r="I306">
        <v>195.12</v>
      </c>
      <c r="J306">
        <v>213.52000000000004</v>
      </c>
      <c r="K306">
        <v>199.48000000000002</v>
      </c>
      <c r="L306">
        <v>207.28000000000003</v>
      </c>
      <c r="M306">
        <v>200.20000000000002</v>
      </c>
      <c r="N306">
        <v>211.52000000000004</v>
      </c>
      <c r="O306">
        <v>191.28000000000003</v>
      </c>
      <c r="P306">
        <v>205.12000000000003</v>
      </c>
      <c r="Q306">
        <v>193.32000000000002</v>
      </c>
      <c r="R306">
        <v>210.28000000000003</v>
      </c>
      <c r="S306">
        <v>195.8</v>
      </c>
      <c r="T306">
        <v>190.12</v>
      </c>
      <c r="U306">
        <v>183.32000000000002</v>
      </c>
      <c r="V306">
        <v>180.16000000000003</v>
      </c>
      <c r="W306">
        <v>214.64000000000001</v>
      </c>
      <c r="X306">
        <v>207.72000000000003</v>
      </c>
      <c r="Y306">
        <v>200.04000000000002</v>
      </c>
      <c r="Z306">
        <v>203.32000000000002</v>
      </c>
      <c r="AA306">
        <v>187.36</v>
      </c>
      <c r="AB306">
        <v>183.08000000000004</v>
      </c>
      <c r="AC306">
        <v>219.60000000000002</v>
      </c>
    </row>
    <row r="307" spans="1:29" x14ac:dyDescent="0.2">
      <c r="A307" s="72" t="s">
        <v>203</v>
      </c>
      <c r="B307" s="145" t="s">
        <v>175</v>
      </c>
      <c r="C307" s="73" t="s">
        <v>11</v>
      </c>
      <c r="D307" s="81" t="s">
        <v>216</v>
      </c>
      <c r="E307" s="74" t="str">
        <f t="shared" ref="E307:E309" si="25">A307&amp;B307&amp;C307&amp;D307</f>
        <v>UKDirectSessionsDesktop</v>
      </c>
      <c r="F307">
        <v>1663.2</v>
      </c>
      <c r="G307">
        <v>1797.1600000000003</v>
      </c>
      <c r="H307">
        <v>1205</v>
      </c>
      <c r="I307">
        <v>1641.08</v>
      </c>
      <c r="J307">
        <v>1775.4400000000003</v>
      </c>
      <c r="K307">
        <v>1396.96</v>
      </c>
      <c r="L307">
        <v>1568.8400000000001</v>
      </c>
      <c r="M307">
        <v>1546.4</v>
      </c>
      <c r="N307">
        <v>1724.5600000000004</v>
      </c>
      <c r="O307">
        <v>1235.7200000000003</v>
      </c>
      <c r="P307">
        <v>1377.0800000000002</v>
      </c>
      <c r="Q307">
        <v>1659.3600000000004</v>
      </c>
      <c r="R307">
        <v>1645.08</v>
      </c>
      <c r="S307">
        <v>1346.0800000000002</v>
      </c>
      <c r="T307">
        <v>1665.3600000000004</v>
      </c>
      <c r="U307">
        <v>1733.08</v>
      </c>
      <c r="V307">
        <v>1424.0400000000002</v>
      </c>
      <c r="W307">
        <v>1721.6000000000001</v>
      </c>
      <c r="X307">
        <v>1269.2800000000002</v>
      </c>
      <c r="Y307">
        <v>1298.3600000000001</v>
      </c>
      <c r="Z307">
        <v>1641.3600000000004</v>
      </c>
      <c r="AA307">
        <v>1305.7600000000002</v>
      </c>
      <c r="AB307">
        <v>1279.7600000000002</v>
      </c>
      <c r="AC307">
        <v>1730.48</v>
      </c>
    </row>
    <row r="308" spans="1:29" x14ac:dyDescent="0.2">
      <c r="A308" s="72" t="s">
        <v>203</v>
      </c>
      <c r="B308" s="145" t="s">
        <v>175</v>
      </c>
      <c r="C308" s="73" t="s">
        <v>13</v>
      </c>
      <c r="D308" s="81" t="s">
        <v>217</v>
      </c>
      <c r="E308" s="74" t="str">
        <f t="shared" si="25"/>
        <v>UKDirectOrderMobile</v>
      </c>
      <c r="F308">
        <v>328.68</v>
      </c>
      <c r="G308">
        <v>318.3</v>
      </c>
      <c r="H308">
        <v>320.76</v>
      </c>
      <c r="I308">
        <v>292.68</v>
      </c>
      <c r="J308">
        <v>320.28000000000003</v>
      </c>
      <c r="K308">
        <v>299.22000000000003</v>
      </c>
      <c r="L308">
        <v>310.92</v>
      </c>
      <c r="M308">
        <v>300.3</v>
      </c>
      <c r="N308">
        <v>317.28000000000003</v>
      </c>
      <c r="O308">
        <v>286.92</v>
      </c>
      <c r="P308">
        <v>307.68</v>
      </c>
      <c r="Q308">
        <v>289.98</v>
      </c>
      <c r="R308">
        <v>315.42</v>
      </c>
      <c r="S308">
        <v>293.7</v>
      </c>
      <c r="T308">
        <v>285.18</v>
      </c>
      <c r="U308">
        <v>274.98</v>
      </c>
      <c r="V308">
        <v>270.24</v>
      </c>
      <c r="W308">
        <v>321.95999999999998</v>
      </c>
      <c r="X308">
        <v>311.58000000000004</v>
      </c>
      <c r="Y308">
        <v>300.06</v>
      </c>
      <c r="Z308">
        <v>304.98</v>
      </c>
      <c r="AA308">
        <v>281.04000000000002</v>
      </c>
      <c r="AB308">
        <v>274.62</v>
      </c>
      <c r="AC308">
        <v>329.4</v>
      </c>
    </row>
    <row r="309" spans="1:29" x14ac:dyDescent="0.2">
      <c r="A309" s="72" t="s">
        <v>203</v>
      </c>
      <c r="B309" s="145" t="s">
        <v>175</v>
      </c>
      <c r="C309" s="73" t="s">
        <v>11</v>
      </c>
      <c r="D309" s="81" t="s">
        <v>217</v>
      </c>
      <c r="E309" s="74" t="str">
        <f t="shared" si="25"/>
        <v>UKDirectSessionsMobile</v>
      </c>
      <c r="F309">
        <v>2494.7999999999997</v>
      </c>
      <c r="G309">
        <v>2695.7400000000002</v>
      </c>
      <c r="H309">
        <v>1807.5</v>
      </c>
      <c r="I309">
        <v>2461.62</v>
      </c>
      <c r="J309">
        <v>2663.1600000000003</v>
      </c>
      <c r="K309">
        <v>2095.44</v>
      </c>
      <c r="L309">
        <v>2353.2600000000002</v>
      </c>
      <c r="M309">
        <v>2319.6</v>
      </c>
      <c r="N309">
        <v>2586.84</v>
      </c>
      <c r="O309">
        <v>1853.58</v>
      </c>
      <c r="P309">
        <v>2065.62</v>
      </c>
      <c r="Q309">
        <v>2489.0400000000004</v>
      </c>
      <c r="R309">
        <v>2467.62</v>
      </c>
      <c r="S309">
        <v>2019.1200000000001</v>
      </c>
      <c r="T309">
        <v>2498.0400000000004</v>
      </c>
      <c r="U309">
        <v>2599.62</v>
      </c>
      <c r="V309">
        <v>2136.06</v>
      </c>
      <c r="W309">
        <v>2582.4</v>
      </c>
      <c r="X309">
        <v>1903.92</v>
      </c>
      <c r="Y309">
        <v>1947.54</v>
      </c>
      <c r="Z309">
        <v>2462.0400000000004</v>
      </c>
      <c r="AA309">
        <v>1958.6399999999999</v>
      </c>
      <c r="AB309">
        <v>1919.6399999999999</v>
      </c>
      <c r="AC309">
        <v>2595.7199999999998</v>
      </c>
    </row>
    <row r="311" spans="1:29" x14ac:dyDescent="0.2">
      <c r="A311" s="72" t="s">
        <v>203</v>
      </c>
      <c r="B311" s="145" t="s">
        <v>168</v>
      </c>
      <c r="C311" s="73" t="s">
        <v>11</v>
      </c>
      <c r="D311" s="74" t="str">
        <f t="shared" ref="D311:D365" si="26">A311&amp;B311&amp;C311</f>
        <v>UKPaid SearchSessions</v>
      </c>
      <c r="E311" s="74"/>
      <c r="F311">
        <v>8345</v>
      </c>
      <c r="G311">
        <v>7570</v>
      </c>
      <c r="H311">
        <v>7366</v>
      </c>
      <c r="I311">
        <v>7877</v>
      </c>
      <c r="J311">
        <v>8489</v>
      </c>
      <c r="K311">
        <v>8241</v>
      </c>
      <c r="L311">
        <v>8866</v>
      </c>
      <c r="M311">
        <v>7539</v>
      </c>
      <c r="N311">
        <v>7690</v>
      </c>
      <c r="O311">
        <v>8001</v>
      </c>
      <c r="P311">
        <v>8002</v>
      </c>
      <c r="Q311">
        <v>8425</v>
      </c>
      <c r="R311">
        <v>8593</v>
      </c>
      <c r="S311">
        <v>8635</v>
      </c>
      <c r="T311">
        <v>8865</v>
      </c>
      <c r="U311">
        <v>8294</v>
      </c>
      <c r="V311">
        <v>8955</v>
      </c>
      <c r="W311">
        <v>8446</v>
      </c>
      <c r="X311">
        <v>8250</v>
      </c>
      <c r="Y311">
        <v>8995</v>
      </c>
      <c r="Z311">
        <v>7032</v>
      </c>
      <c r="AA311">
        <v>8822</v>
      </c>
      <c r="AB311">
        <v>8840</v>
      </c>
      <c r="AC311">
        <v>8695</v>
      </c>
    </row>
    <row r="312" spans="1:29" x14ac:dyDescent="0.2">
      <c r="A312" s="72" t="s">
        <v>203</v>
      </c>
      <c r="B312" s="145" t="s">
        <v>168</v>
      </c>
      <c r="C312" s="73" t="s">
        <v>209</v>
      </c>
      <c r="D312" s="74" t="str">
        <f t="shared" si="26"/>
        <v>UKPaid SearchCategoryView</v>
      </c>
      <c r="E312" s="74"/>
      <c r="F312">
        <v>4871</v>
      </c>
      <c r="G312">
        <v>5151</v>
      </c>
      <c r="H312">
        <v>5156</v>
      </c>
      <c r="I312">
        <v>5414</v>
      </c>
      <c r="J312">
        <v>4956</v>
      </c>
      <c r="K312">
        <v>4929</v>
      </c>
      <c r="L312">
        <v>4996</v>
      </c>
      <c r="M312">
        <v>5841</v>
      </c>
      <c r="N312">
        <v>4746</v>
      </c>
      <c r="O312">
        <v>5860</v>
      </c>
      <c r="P312">
        <v>5217</v>
      </c>
      <c r="Q312">
        <v>4935</v>
      </c>
      <c r="R312">
        <v>5736</v>
      </c>
      <c r="S312">
        <v>5945</v>
      </c>
      <c r="T312">
        <v>5669</v>
      </c>
      <c r="U312">
        <v>5672</v>
      </c>
      <c r="V312">
        <v>5817</v>
      </c>
      <c r="W312">
        <v>5734</v>
      </c>
      <c r="X312">
        <v>5056</v>
      </c>
      <c r="Y312">
        <v>4567</v>
      </c>
      <c r="Z312">
        <v>5918</v>
      </c>
      <c r="AA312">
        <v>5071</v>
      </c>
      <c r="AB312">
        <v>4870</v>
      </c>
      <c r="AC312">
        <v>5215</v>
      </c>
    </row>
    <row r="313" spans="1:29" x14ac:dyDescent="0.2">
      <c r="A313" s="72" t="s">
        <v>203</v>
      </c>
      <c r="B313" s="145" t="s">
        <v>168</v>
      </c>
      <c r="C313" s="73" t="s">
        <v>210</v>
      </c>
      <c r="D313" s="74" t="str">
        <f t="shared" si="26"/>
        <v>UKPaid SearchProductView</v>
      </c>
      <c r="E313" s="74"/>
      <c r="F313">
        <v>2686</v>
      </c>
      <c r="G313">
        <v>2020</v>
      </c>
      <c r="H313">
        <v>2531</v>
      </c>
      <c r="I313">
        <v>2724</v>
      </c>
      <c r="J313">
        <v>2906</v>
      </c>
      <c r="K313">
        <v>2016</v>
      </c>
      <c r="L313">
        <v>2739</v>
      </c>
      <c r="M313">
        <v>2968</v>
      </c>
      <c r="N313">
        <v>2190</v>
      </c>
      <c r="O313">
        <v>2295</v>
      </c>
      <c r="P313">
        <v>2631</v>
      </c>
      <c r="Q313">
        <v>2199</v>
      </c>
      <c r="R313">
        <v>2294</v>
      </c>
      <c r="S313">
        <v>2411</v>
      </c>
      <c r="T313">
        <v>2451</v>
      </c>
      <c r="U313">
        <v>2737</v>
      </c>
      <c r="V313">
        <v>2347</v>
      </c>
      <c r="W313">
        <v>2274</v>
      </c>
      <c r="X313">
        <v>2635</v>
      </c>
      <c r="Y313">
        <v>2671</v>
      </c>
      <c r="Z313">
        <v>2880</v>
      </c>
      <c r="AA313">
        <v>2451</v>
      </c>
      <c r="AB313">
        <v>2344</v>
      </c>
      <c r="AC313">
        <v>2193</v>
      </c>
    </row>
    <row r="314" spans="1:29" x14ac:dyDescent="0.2">
      <c r="A314" s="72" t="s">
        <v>203</v>
      </c>
      <c r="B314" s="145" t="s">
        <v>168</v>
      </c>
      <c r="C314" s="73" t="s">
        <v>211</v>
      </c>
      <c r="D314" s="74" t="str">
        <f t="shared" si="26"/>
        <v>UKPaid SearchAddToCart</v>
      </c>
      <c r="E314" s="74"/>
      <c r="F314">
        <v>2004</v>
      </c>
      <c r="G314">
        <v>1967</v>
      </c>
      <c r="H314">
        <v>1615</v>
      </c>
      <c r="I314">
        <v>2121</v>
      </c>
      <c r="J314">
        <v>1881</v>
      </c>
      <c r="K314">
        <v>1617</v>
      </c>
      <c r="L314">
        <v>1642</v>
      </c>
      <c r="M314">
        <v>2487</v>
      </c>
      <c r="N314">
        <v>2162</v>
      </c>
      <c r="O314">
        <v>1778</v>
      </c>
      <c r="P314">
        <v>2289</v>
      </c>
      <c r="Q314">
        <v>1746</v>
      </c>
      <c r="R314">
        <v>2162</v>
      </c>
      <c r="S314">
        <v>2053</v>
      </c>
      <c r="T314">
        <v>2487</v>
      </c>
      <c r="U314">
        <v>2428</v>
      </c>
      <c r="V314">
        <v>1717</v>
      </c>
      <c r="W314">
        <v>1714</v>
      </c>
      <c r="X314">
        <v>1782</v>
      </c>
      <c r="Y314">
        <v>2216</v>
      </c>
      <c r="Z314">
        <v>2276</v>
      </c>
      <c r="AA314">
        <v>1748</v>
      </c>
      <c r="AB314">
        <v>1723</v>
      </c>
      <c r="AC314">
        <v>1795</v>
      </c>
    </row>
    <row r="315" spans="1:29" x14ac:dyDescent="0.2">
      <c r="A315" s="72" t="s">
        <v>203</v>
      </c>
      <c r="B315" s="145" t="s">
        <v>168</v>
      </c>
      <c r="C315" s="73" t="s">
        <v>261</v>
      </c>
      <c r="D315" s="74" t="str">
        <f t="shared" si="26"/>
        <v>UKPaid SearchStep1</v>
      </c>
      <c r="E315" s="74"/>
      <c r="F315">
        <v>1054</v>
      </c>
      <c r="G315">
        <v>1004</v>
      </c>
      <c r="H315">
        <v>1200</v>
      </c>
      <c r="I315">
        <v>1001</v>
      </c>
      <c r="J315">
        <v>1049</v>
      </c>
      <c r="K315">
        <v>1182</v>
      </c>
      <c r="L315">
        <v>1080</v>
      </c>
      <c r="M315">
        <v>1067</v>
      </c>
      <c r="N315">
        <v>1187</v>
      </c>
      <c r="O315">
        <v>1154</v>
      </c>
      <c r="P315">
        <v>1009</v>
      </c>
      <c r="Q315">
        <v>1082</v>
      </c>
      <c r="R315">
        <v>1141</v>
      </c>
      <c r="S315">
        <v>1024</v>
      </c>
      <c r="T315">
        <v>1061</v>
      </c>
      <c r="U315">
        <v>1057</v>
      </c>
      <c r="V315">
        <v>1180</v>
      </c>
      <c r="W315">
        <v>1186</v>
      </c>
      <c r="X315">
        <v>1200</v>
      </c>
      <c r="Y315">
        <v>1098</v>
      </c>
      <c r="Z315">
        <v>1051</v>
      </c>
      <c r="AA315">
        <v>1084</v>
      </c>
      <c r="AB315">
        <v>1098</v>
      </c>
      <c r="AC315">
        <v>1029</v>
      </c>
    </row>
    <row r="316" spans="1:29" x14ac:dyDescent="0.2">
      <c r="A316" s="72" t="s">
        <v>203</v>
      </c>
      <c r="B316" s="145" t="s">
        <v>168</v>
      </c>
      <c r="C316" s="73" t="s">
        <v>13</v>
      </c>
      <c r="D316" s="74" t="str">
        <f t="shared" si="26"/>
        <v>UKPaid SearchOrder</v>
      </c>
      <c r="E316" s="74"/>
      <c r="F316">
        <v>817</v>
      </c>
      <c r="G316">
        <v>869</v>
      </c>
      <c r="H316">
        <v>945</v>
      </c>
      <c r="I316">
        <v>857</v>
      </c>
      <c r="J316">
        <v>845</v>
      </c>
      <c r="K316">
        <v>864</v>
      </c>
      <c r="L316">
        <v>920</v>
      </c>
      <c r="M316">
        <v>899</v>
      </c>
      <c r="N316">
        <v>915</v>
      </c>
      <c r="O316">
        <v>970</v>
      </c>
      <c r="P316">
        <v>829</v>
      </c>
      <c r="Q316">
        <v>862</v>
      </c>
      <c r="R316">
        <v>906</v>
      </c>
      <c r="S316">
        <v>995</v>
      </c>
      <c r="T316">
        <v>839</v>
      </c>
      <c r="U316">
        <v>890</v>
      </c>
      <c r="V316">
        <v>815</v>
      </c>
      <c r="W316">
        <v>868</v>
      </c>
      <c r="X316">
        <v>993</v>
      </c>
      <c r="Y316">
        <v>910</v>
      </c>
      <c r="Z316">
        <v>881</v>
      </c>
      <c r="AA316">
        <v>839</v>
      </c>
      <c r="AB316">
        <v>967</v>
      </c>
      <c r="AC316">
        <v>897</v>
      </c>
    </row>
    <row r="318" spans="1:29" x14ac:dyDescent="0.2">
      <c r="A318" s="72" t="s">
        <v>203</v>
      </c>
      <c r="B318" s="145" t="s">
        <v>169</v>
      </c>
      <c r="C318" s="73" t="s">
        <v>11</v>
      </c>
      <c r="D318" s="74" t="str">
        <f t="shared" si="26"/>
        <v>UKDisplaySessions</v>
      </c>
      <c r="E318" s="74"/>
      <c r="F318">
        <v>8509</v>
      </c>
      <c r="G318">
        <v>7516</v>
      </c>
      <c r="H318">
        <v>7439</v>
      </c>
      <c r="I318">
        <v>7731</v>
      </c>
      <c r="J318">
        <v>8868</v>
      </c>
      <c r="K318">
        <v>7295</v>
      </c>
      <c r="L318">
        <v>7949</v>
      </c>
      <c r="M318">
        <v>7542</v>
      </c>
      <c r="N318">
        <v>7951</v>
      </c>
      <c r="O318">
        <v>7222</v>
      </c>
      <c r="P318">
        <v>8254</v>
      </c>
      <c r="Q318">
        <v>8303</v>
      </c>
      <c r="R318">
        <v>7838</v>
      </c>
      <c r="S318">
        <v>7296</v>
      </c>
      <c r="T318">
        <v>7274</v>
      </c>
      <c r="U318">
        <v>7286</v>
      </c>
      <c r="V318">
        <v>8622</v>
      </c>
      <c r="W318">
        <v>8926</v>
      </c>
      <c r="X318">
        <v>7866</v>
      </c>
      <c r="Y318">
        <v>8591</v>
      </c>
      <c r="Z318">
        <v>8069</v>
      </c>
      <c r="AA318">
        <v>8225</v>
      </c>
      <c r="AB318">
        <v>8392</v>
      </c>
      <c r="AC318">
        <v>8679</v>
      </c>
    </row>
    <row r="319" spans="1:29" x14ac:dyDescent="0.2">
      <c r="A319" s="72" t="s">
        <v>203</v>
      </c>
      <c r="B319" s="145" t="s">
        <v>169</v>
      </c>
      <c r="C319" s="73" t="s">
        <v>209</v>
      </c>
      <c r="D319" s="74" t="str">
        <f t="shared" si="26"/>
        <v>UKDisplayCategoryView</v>
      </c>
      <c r="E319" s="74"/>
      <c r="F319">
        <v>4669</v>
      </c>
      <c r="G319">
        <v>5422</v>
      </c>
      <c r="H319">
        <v>5567</v>
      </c>
      <c r="I319">
        <v>4817</v>
      </c>
      <c r="J319">
        <v>5724</v>
      </c>
      <c r="K319">
        <v>4723</v>
      </c>
      <c r="L319">
        <v>5512</v>
      </c>
      <c r="M319">
        <v>4931</v>
      </c>
      <c r="N319">
        <v>5321</v>
      </c>
      <c r="O319">
        <v>5651</v>
      </c>
      <c r="P319">
        <v>5798</v>
      </c>
      <c r="Q319">
        <v>4747</v>
      </c>
      <c r="R319">
        <v>5687</v>
      </c>
      <c r="S319">
        <v>5017</v>
      </c>
      <c r="T319">
        <v>5062</v>
      </c>
      <c r="U319">
        <v>5263</v>
      </c>
      <c r="V319">
        <v>5430</v>
      </c>
      <c r="W319">
        <v>4532</v>
      </c>
      <c r="X319">
        <v>5452</v>
      </c>
      <c r="Y319">
        <v>4816</v>
      </c>
      <c r="Z319">
        <v>5559</v>
      </c>
      <c r="AA319">
        <v>5759</v>
      </c>
      <c r="AB319">
        <v>5964</v>
      </c>
      <c r="AC319">
        <v>5327</v>
      </c>
    </row>
    <row r="320" spans="1:29" x14ac:dyDescent="0.2">
      <c r="A320" s="72" t="s">
        <v>203</v>
      </c>
      <c r="B320" s="145" t="s">
        <v>169</v>
      </c>
      <c r="C320" s="73" t="s">
        <v>210</v>
      </c>
      <c r="D320" s="74" t="str">
        <f t="shared" si="26"/>
        <v>UKDisplayProductView</v>
      </c>
      <c r="E320" s="74"/>
      <c r="F320">
        <v>2843</v>
      </c>
      <c r="G320">
        <v>2490</v>
      </c>
      <c r="H320">
        <v>2101</v>
      </c>
      <c r="I320">
        <v>2833</v>
      </c>
      <c r="J320">
        <v>2279</v>
      </c>
      <c r="K320">
        <v>2793</v>
      </c>
      <c r="L320">
        <v>2997</v>
      </c>
      <c r="M320">
        <v>2655</v>
      </c>
      <c r="N320">
        <v>2172</v>
      </c>
      <c r="O320">
        <v>2891</v>
      </c>
      <c r="P320">
        <v>2109</v>
      </c>
      <c r="Q320">
        <v>2550</v>
      </c>
      <c r="R320">
        <v>2188</v>
      </c>
      <c r="S320">
        <v>2437</v>
      </c>
      <c r="T320">
        <v>2259</v>
      </c>
      <c r="U320">
        <v>2657</v>
      </c>
      <c r="V320">
        <v>2685</v>
      </c>
      <c r="W320">
        <v>2992</v>
      </c>
      <c r="X320">
        <v>2932</v>
      </c>
      <c r="Y320">
        <v>2892</v>
      </c>
      <c r="Z320">
        <v>2789</v>
      </c>
      <c r="AA320">
        <v>2049</v>
      </c>
      <c r="AB320">
        <v>2710</v>
      </c>
      <c r="AC320">
        <v>2477</v>
      </c>
    </row>
    <row r="321" spans="1:29" x14ac:dyDescent="0.2">
      <c r="A321" s="72" t="s">
        <v>203</v>
      </c>
      <c r="B321" s="145" t="s">
        <v>169</v>
      </c>
      <c r="C321" s="73" t="s">
        <v>211</v>
      </c>
      <c r="D321" s="74" t="str">
        <f t="shared" si="26"/>
        <v>UKDisplayAddToCart</v>
      </c>
      <c r="E321" s="74"/>
      <c r="F321">
        <v>2400</v>
      </c>
      <c r="G321">
        <v>1671</v>
      </c>
      <c r="H321">
        <v>2281</v>
      </c>
      <c r="I321">
        <v>1707</v>
      </c>
      <c r="J321">
        <v>1945</v>
      </c>
      <c r="K321">
        <v>1826</v>
      </c>
      <c r="L321">
        <v>1922</v>
      </c>
      <c r="M321">
        <v>1579</v>
      </c>
      <c r="N321">
        <v>1895</v>
      </c>
      <c r="O321">
        <v>1898</v>
      </c>
      <c r="P321">
        <v>1635</v>
      </c>
      <c r="Q321">
        <v>2149</v>
      </c>
      <c r="R321">
        <v>2007</v>
      </c>
      <c r="S321">
        <v>1790</v>
      </c>
      <c r="T321">
        <v>2403</v>
      </c>
      <c r="U321">
        <v>2295</v>
      </c>
      <c r="V321">
        <v>1798</v>
      </c>
      <c r="W321">
        <v>1687</v>
      </c>
      <c r="X321">
        <v>1765</v>
      </c>
      <c r="Y321">
        <v>1948</v>
      </c>
      <c r="Z321">
        <v>2237</v>
      </c>
      <c r="AA321">
        <v>1605</v>
      </c>
      <c r="AB321">
        <v>2305</v>
      </c>
      <c r="AC321">
        <v>2323</v>
      </c>
    </row>
    <row r="322" spans="1:29" x14ac:dyDescent="0.2">
      <c r="A322" s="72" t="s">
        <v>203</v>
      </c>
      <c r="B322" s="145" t="s">
        <v>169</v>
      </c>
      <c r="C322" s="73" t="s">
        <v>261</v>
      </c>
      <c r="D322" s="74" t="str">
        <f t="shared" si="26"/>
        <v>UKDisplayStep1</v>
      </c>
      <c r="E322" s="74"/>
      <c r="F322">
        <v>1095</v>
      </c>
      <c r="G322">
        <v>1192</v>
      </c>
      <c r="H322">
        <v>1183</v>
      </c>
      <c r="I322">
        <v>1111</v>
      </c>
      <c r="J322">
        <v>1076</v>
      </c>
      <c r="K322">
        <v>1150</v>
      </c>
      <c r="L322">
        <v>1077</v>
      </c>
      <c r="M322">
        <v>1115</v>
      </c>
      <c r="N322">
        <v>1014</v>
      </c>
      <c r="O322">
        <v>1007</v>
      </c>
      <c r="P322">
        <v>1013</v>
      </c>
      <c r="Q322">
        <v>1112</v>
      </c>
      <c r="R322">
        <v>1025</v>
      </c>
      <c r="S322">
        <v>1066</v>
      </c>
      <c r="T322">
        <v>1119</v>
      </c>
      <c r="U322">
        <v>1068</v>
      </c>
      <c r="V322">
        <v>1088</v>
      </c>
      <c r="W322">
        <v>1013</v>
      </c>
      <c r="X322">
        <v>1200</v>
      </c>
      <c r="Y322">
        <v>1192</v>
      </c>
      <c r="Z322">
        <v>1164</v>
      </c>
      <c r="AA322">
        <v>1137</v>
      </c>
      <c r="AB322">
        <v>1100</v>
      </c>
      <c r="AC322">
        <v>1032</v>
      </c>
    </row>
    <row r="323" spans="1:29" x14ac:dyDescent="0.2">
      <c r="A323" s="72" t="s">
        <v>203</v>
      </c>
      <c r="B323" s="145" t="s">
        <v>169</v>
      </c>
      <c r="C323" s="73" t="s">
        <v>13</v>
      </c>
      <c r="D323" s="74" t="str">
        <f t="shared" si="26"/>
        <v>UKDisplayOrder</v>
      </c>
      <c r="E323" s="74"/>
      <c r="F323">
        <v>936</v>
      </c>
      <c r="G323">
        <v>890</v>
      </c>
      <c r="H323">
        <v>981</v>
      </c>
      <c r="I323">
        <v>853</v>
      </c>
      <c r="J323">
        <v>900</v>
      </c>
      <c r="K323">
        <v>828</v>
      </c>
      <c r="L323">
        <v>896</v>
      </c>
      <c r="M323">
        <v>854</v>
      </c>
      <c r="N323">
        <v>989</v>
      </c>
      <c r="O323">
        <v>800</v>
      </c>
      <c r="P323">
        <v>821</v>
      </c>
      <c r="Q323">
        <v>926</v>
      </c>
      <c r="R323">
        <v>810</v>
      </c>
      <c r="S323">
        <v>977</v>
      </c>
      <c r="T323">
        <v>912</v>
      </c>
      <c r="U323">
        <v>856</v>
      </c>
      <c r="V323">
        <v>877</v>
      </c>
      <c r="W323">
        <v>810</v>
      </c>
      <c r="X323">
        <v>875</v>
      </c>
      <c r="Y323">
        <v>848</v>
      </c>
      <c r="Z323">
        <v>815</v>
      </c>
      <c r="AA323">
        <v>888</v>
      </c>
      <c r="AB323">
        <v>817</v>
      </c>
      <c r="AC323">
        <v>932</v>
      </c>
    </row>
    <row r="325" spans="1:29" x14ac:dyDescent="0.2">
      <c r="A325" s="72" t="s">
        <v>203</v>
      </c>
      <c r="B325" s="145" t="s">
        <v>170</v>
      </c>
      <c r="C325" s="73" t="s">
        <v>11</v>
      </c>
      <c r="D325" s="74" t="str">
        <f t="shared" si="26"/>
        <v>UKAffiliatesSessions</v>
      </c>
      <c r="E325" s="74"/>
      <c r="F325">
        <v>8014</v>
      </c>
      <c r="G325">
        <v>8647</v>
      </c>
      <c r="H325">
        <v>7760</v>
      </c>
      <c r="I325">
        <v>8184</v>
      </c>
      <c r="J325">
        <v>7053</v>
      </c>
      <c r="K325">
        <v>7854</v>
      </c>
      <c r="L325">
        <v>7958</v>
      </c>
      <c r="M325">
        <v>7333</v>
      </c>
      <c r="N325">
        <v>8394</v>
      </c>
      <c r="O325">
        <v>8952</v>
      </c>
      <c r="P325">
        <v>8563</v>
      </c>
      <c r="Q325">
        <v>8703</v>
      </c>
      <c r="R325">
        <v>7795</v>
      </c>
      <c r="S325">
        <v>8328</v>
      </c>
      <c r="T325">
        <v>8212</v>
      </c>
      <c r="U325">
        <v>8273</v>
      </c>
      <c r="V325">
        <v>7724</v>
      </c>
      <c r="W325">
        <v>8402</v>
      </c>
      <c r="X325">
        <v>8503</v>
      </c>
      <c r="Y325">
        <v>7154</v>
      </c>
      <c r="Z325">
        <v>7533</v>
      </c>
      <c r="AA325">
        <v>7642</v>
      </c>
      <c r="AB325">
        <v>8946</v>
      </c>
      <c r="AC325">
        <v>7014</v>
      </c>
    </row>
    <row r="326" spans="1:29" x14ac:dyDescent="0.2">
      <c r="A326" s="72" t="s">
        <v>203</v>
      </c>
      <c r="B326" s="145" t="s">
        <v>170</v>
      </c>
      <c r="C326" s="73" t="s">
        <v>209</v>
      </c>
      <c r="D326" s="74" t="str">
        <f t="shared" si="26"/>
        <v>UKAffiliatesCategoryView</v>
      </c>
      <c r="E326" s="74"/>
      <c r="F326">
        <v>4987</v>
      </c>
      <c r="G326">
        <v>4991</v>
      </c>
      <c r="H326">
        <v>4568</v>
      </c>
      <c r="I326">
        <v>5066</v>
      </c>
      <c r="J326">
        <v>5584</v>
      </c>
      <c r="K326">
        <v>4826</v>
      </c>
      <c r="L326">
        <v>4798</v>
      </c>
      <c r="M326">
        <v>5757</v>
      </c>
      <c r="N326">
        <v>5592</v>
      </c>
      <c r="O326">
        <v>4787</v>
      </c>
      <c r="P326">
        <v>5987</v>
      </c>
      <c r="Q326">
        <v>5278</v>
      </c>
      <c r="R326">
        <v>5380</v>
      </c>
      <c r="S326">
        <v>5455</v>
      </c>
      <c r="T326">
        <v>5370</v>
      </c>
      <c r="U326">
        <v>5643</v>
      </c>
      <c r="V326">
        <v>4650</v>
      </c>
      <c r="W326">
        <v>4638</v>
      </c>
      <c r="X326">
        <v>5787</v>
      </c>
      <c r="Y326">
        <v>4658</v>
      </c>
      <c r="Z326">
        <v>4684</v>
      </c>
      <c r="AA326">
        <v>5639</v>
      </c>
      <c r="AB326">
        <v>5166</v>
      </c>
      <c r="AC326">
        <v>5369</v>
      </c>
    </row>
    <row r="327" spans="1:29" x14ac:dyDescent="0.2">
      <c r="A327" s="72" t="s">
        <v>203</v>
      </c>
      <c r="B327" s="145" t="s">
        <v>170</v>
      </c>
      <c r="C327" s="73" t="s">
        <v>210</v>
      </c>
      <c r="D327" s="74" t="str">
        <f t="shared" si="26"/>
        <v>UKAffiliatesProductView</v>
      </c>
      <c r="E327" s="74"/>
      <c r="F327">
        <v>2178</v>
      </c>
      <c r="G327">
        <v>2784</v>
      </c>
      <c r="H327">
        <v>2689</v>
      </c>
      <c r="I327">
        <v>2846</v>
      </c>
      <c r="J327">
        <v>2157</v>
      </c>
      <c r="K327">
        <v>2691</v>
      </c>
      <c r="L327">
        <v>2642</v>
      </c>
      <c r="M327">
        <v>2131</v>
      </c>
      <c r="N327">
        <v>2554</v>
      </c>
      <c r="O327">
        <v>2156</v>
      </c>
      <c r="P327">
        <v>2736</v>
      </c>
      <c r="Q327">
        <v>2480</v>
      </c>
      <c r="R327">
        <v>2420</v>
      </c>
      <c r="S327">
        <v>2901</v>
      </c>
      <c r="T327">
        <v>2424</v>
      </c>
      <c r="U327">
        <v>2338</v>
      </c>
      <c r="V327">
        <v>2451</v>
      </c>
      <c r="W327">
        <v>2868</v>
      </c>
      <c r="X327">
        <v>2547</v>
      </c>
      <c r="Y327">
        <v>2061</v>
      </c>
      <c r="Z327">
        <v>2116</v>
      </c>
      <c r="AA327">
        <v>2537</v>
      </c>
      <c r="AB327">
        <v>2672</v>
      </c>
      <c r="AC327">
        <v>2981</v>
      </c>
    </row>
    <row r="328" spans="1:29" x14ac:dyDescent="0.2">
      <c r="A328" s="72" t="s">
        <v>203</v>
      </c>
      <c r="B328" s="145" t="s">
        <v>170</v>
      </c>
      <c r="C328" s="73" t="s">
        <v>211</v>
      </c>
      <c r="D328" s="74" t="str">
        <f t="shared" si="26"/>
        <v>UKAffiliatesAddToCart</v>
      </c>
      <c r="E328" s="74"/>
      <c r="F328">
        <v>1546</v>
      </c>
      <c r="G328">
        <v>1707</v>
      </c>
      <c r="H328">
        <v>2068</v>
      </c>
      <c r="I328">
        <v>2240</v>
      </c>
      <c r="J328">
        <v>1791</v>
      </c>
      <c r="K328">
        <v>2463</v>
      </c>
      <c r="L328">
        <v>2325</v>
      </c>
      <c r="M328">
        <v>1885</v>
      </c>
      <c r="N328">
        <v>2074</v>
      </c>
      <c r="O328">
        <v>1989</v>
      </c>
      <c r="P328">
        <v>1621</v>
      </c>
      <c r="Q328">
        <v>1702</v>
      </c>
      <c r="R328">
        <v>2281</v>
      </c>
      <c r="S328">
        <v>2241</v>
      </c>
      <c r="T328">
        <v>1547</v>
      </c>
      <c r="U328">
        <v>1766</v>
      </c>
      <c r="V328">
        <v>1687</v>
      </c>
      <c r="W328">
        <v>1752</v>
      </c>
      <c r="X328">
        <v>2212</v>
      </c>
      <c r="Y328">
        <v>1852</v>
      </c>
      <c r="Z328">
        <v>1666</v>
      </c>
      <c r="AA328">
        <v>2108</v>
      </c>
      <c r="AB328">
        <v>1973</v>
      </c>
      <c r="AC328">
        <v>1851</v>
      </c>
    </row>
    <row r="329" spans="1:29" x14ac:dyDescent="0.2">
      <c r="A329" s="72" t="s">
        <v>203</v>
      </c>
      <c r="B329" s="145" t="s">
        <v>170</v>
      </c>
      <c r="C329" s="73" t="s">
        <v>261</v>
      </c>
      <c r="D329" s="74" t="str">
        <f t="shared" si="26"/>
        <v>UKAffiliatesStep1</v>
      </c>
      <c r="E329" s="74"/>
      <c r="F329">
        <v>1182</v>
      </c>
      <c r="G329">
        <v>1139</v>
      </c>
      <c r="H329">
        <v>1151</v>
      </c>
      <c r="I329">
        <v>1063</v>
      </c>
      <c r="J329">
        <v>1167</v>
      </c>
      <c r="K329">
        <v>1086</v>
      </c>
      <c r="L329">
        <v>1110</v>
      </c>
      <c r="M329">
        <v>1053</v>
      </c>
      <c r="N329">
        <v>1169</v>
      </c>
      <c r="O329">
        <v>1035</v>
      </c>
      <c r="P329">
        <v>1065</v>
      </c>
      <c r="Q329">
        <v>1189</v>
      </c>
      <c r="R329">
        <v>1104</v>
      </c>
      <c r="S329">
        <v>1025</v>
      </c>
      <c r="T329">
        <v>1083</v>
      </c>
      <c r="U329">
        <v>1016</v>
      </c>
      <c r="V329">
        <v>1128</v>
      </c>
      <c r="W329">
        <v>1093</v>
      </c>
      <c r="X329">
        <v>1027</v>
      </c>
      <c r="Y329">
        <v>1073</v>
      </c>
      <c r="Z329">
        <v>1033</v>
      </c>
      <c r="AA329">
        <v>1063</v>
      </c>
      <c r="AB329">
        <v>1071</v>
      </c>
      <c r="AC329">
        <v>1141</v>
      </c>
    </row>
    <row r="330" spans="1:29" x14ac:dyDescent="0.2">
      <c r="A330" s="72" t="s">
        <v>203</v>
      </c>
      <c r="B330" s="145" t="s">
        <v>170</v>
      </c>
      <c r="C330" s="73" t="s">
        <v>13</v>
      </c>
      <c r="D330" s="74" t="str">
        <f t="shared" si="26"/>
        <v>UKAffiliatesOrder</v>
      </c>
      <c r="E330" s="74"/>
      <c r="F330">
        <v>963</v>
      </c>
      <c r="G330">
        <v>828</v>
      </c>
      <c r="H330">
        <v>826</v>
      </c>
      <c r="I330">
        <v>991</v>
      </c>
      <c r="J330">
        <v>975</v>
      </c>
      <c r="K330">
        <v>964</v>
      </c>
      <c r="L330">
        <v>807</v>
      </c>
      <c r="M330">
        <v>998</v>
      </c>
      <c r="N330">
        <v>907</v>
      </c>
      <c r="O330">
        <v>970</v>
      </c>
      <c r="P330">
        <v>822</v>
      </c>
      <c r="Q330">
        <v>997</v>
      </c>
      <c r="R330">
        <v>830</v>
      </c>
      <c r="S330">
        <v>853</v>
      </c>
      <c r="T330">
        <v>816</v>
      </c>
      <c r="U330">
        <v>912</v>
      </c>
      <c r="V330">
        <v>991</v>
      </c>
      <c r="W330">
        <v>985</v>
      </c>
      <c r="X330">
        <v>849</v>
      </c>
      <c r="Y330">
        <v>865</v>
      </c>
      <c r="Z330">
        <v>975</v>
      </c>
      <c r="AA330">
        <v>899</v>
      </c>
      <c r="AB330">
        <v>814</v>
      </c>
      <c r="AC330">
        <v>993</v>
      </c>
    </row>
    <row r="332" spans="1:29" x14ac:dyDescent="0.2">
      <c r="A332" s="72" t="s">
        <v>203</v>
      </c>
      <c r="B332" s="145" t="s">
        <v>171</v>
      </c>
      <c r="C332" s="73" t="s">
        <v>11</v>
      </c>
      <c r="D332" s="74" t="str">
        <f t="shared" si="26"/>
        <v>UKBrandingSessions</v>
      </c>
      <c r="E332" s="74"/>
      <c r="F332">
        <v>7985</v>
      </c>
      <c r="G332">
        <v>8473</v>
      </c>
      <c r="H332">
        <v>8921</v>
      </c>
      <c r="I332">
        <v>8733</v>
      </c>
      <c r="J332">
        <v>8014</v>
      </c>
      <c r="K332">
        <v>7615</v>
      </c>
      <c r="L332">
        <v>8250</v>
      </c>
      <c r="M332">
        <v>7161</v>
      </c>
      <c r="N332">
        <v>7209</v>
      </c>
      <c r="O332">
        <v>8557</v>
      </c>
      <c r="P332">
        <v>8038</v>
      </c>
      <c r="Q332">
        <v>7270</v>
      </c>
      <c r="R332">
        <v>7790</v>
      </c>
      <c r="S332">
        <v>7647</v>
      </c>
      <c r="T332">
        <v>7846</v>
      </c>
      <c r="U332">
        <v>8968</v>
      </c>
      <c r="V332">
        <v>8798</v>
      </c>
      <c r="W332">
        <v>7634</v>
      </c>
      <c r="X332">
        <v>8318</v>
      </c>
      <c r="Y332">
        <v>7919</v>
      </c>
      <c r="Z332">
        <v>8315</v>
      </c>
      <c r="AA332">
        <v>8214</v>
      </c>
      <c r="AB332">
        <v>8799</v>
      </c>
      <c r="AC332">
        <v>8854</v>
      </c>
    </row>
    <row r="333" spans="1:29" x14ac:dyDescent="0.2">
      <c r="A333" s="72" t="s">
        <v>203</v>
      </c>
      <c r="B333" s="145" t="s">
        <v>171</v>
      </c>
      <c r="C333" s="73" t="s">
        <v>209</v>
      </c>
      <c r="D333" s="74" t="str">
        <f t="shared" si="26"/>
        <v>UKBrandingCategoryView</v>
      </c>
      <c r="E333" s="74"/>
      <c r="F333">
        <v>5231</v>
      </c>
      <c r="G333">
        <v>5516</v>
      </c>
      <c r="H333">
        <v>5435</v>
      </c>
      <c r="I333">
        <v>5326</v>
      </c>
      <c r="J333">
        <v>5285</v>
      </c>
      <c r="K333">
        <v>4606</v>
      </c>
      <c r="L333">
        <v>5302</v>
      </c>
      <c r="M333">
        <v>5295</v>
      </c>
      <c r="N333">
        <v>5359</v>
      </c>
      <c r="O333">
        <v>5323</v>
      </c>
      <c r="P333">
        <v>4786</v>
      </c>
      <c r="Q333">
        <v>5501</v>
      </c>
      <c r="R333">
        <v>5199</v>
      </c>
      <c r="S333">
        <v>5437</v>
      </c>
      <c r="T333">
        <v>4528</v>
      </c>
      <c r="U333">
        <v>5757</v>
      </c>
      <c r="V333">
        <v>5436</v>
      </c>
      <c r="W333">
        <v>5125</v>
      </c>
      <c r="X333">
        <v>5135</v>
      </c>
      <c r="Y333">
        <v>5407</v>
      </c>
      <c r="Z333">
        <v>5791</v>
      </c>
      <c r="AA333">
        <v>4983</v>
      </c>
      <c r="AB333">
        <v>4787</v>
      </c>
      <c r="AC333">
        <v>4637</v>
      </c>
    </row>
    <row r="334" spans="1:29" x14ac:dyDescent="0.2">
      <c r="A334" s="72" t="s">
        <v>203</v>
      </c>
      <c r="B334" s="145" t="s">
        <v>171</v>
      </c>
      <c r="C334" s="73" t="s">
        <v>210</v>
      </c>
      <c r="D334" s="74" t="str">
        <f t="shared" si="26"/>
        <v>UKBrandingProductView</v>
      </c>
      <c r="E334" s="74"/>
      <c r="F334">
        <v>2233</v>
      </c>
      <c r="G334">
        <v>2273</v>
      </c>
      <c r="H334">
        <v>2915</v>
      </c>
      <c r="I334">
        <v>2130</v>
      </c>
      <c r="J334">
        <v>2684</v>
      </c>
      <c r="K334">
        <v>2165</v>
      </c>
      <c r="L334">
        <v>2282</v>
      </c>
      <c r="M334">
        <v>2053</v>
      </c>
      <c r="N334">
        <v>2171</v>
      </c>
      <c r="O334">
        <v>2965</v>
      </c>
      <c r="P334">
        <v>2180</v>
      </c>
      <c r="Q334">
        <v>2057</v>
      </c>
      <c r="R334">
        <v>2687</v>
      </c>
      <c r="S334">
        <v>2497</v>
      </c>
      <c r="T334">
        <v>2352</v>
      </c>
      <c r="U334">
        <v>2664</v>
      </c>
      <c r="V334">
        <v>2341</v>
      </c>
      <c r="W334">
        <v>2415</v>
      </c>
      <c r="X334">
        <v>2193</v>
      </c>
      <c r="Y334">
        <v>2686</v>
      </c>
      <c r="Z334">
        <v>2304</v>
      </c>
      <c r="AA334">
        <v>2922</v>
      </c>
      <c r="AB334">
        <v>2951</v>
      </c>
      <c r="AC334">
        <v>2541</v>
      </c>
    </row>
    <row r="335" spans="1:29" x14ac:dyDescent="0.2">
      <c r="A335" s="72" t="s">
        <v>203</v>
      </c>
      <c r="B335" s="145" t="s">
        <v>171</v>
      </c>
      <c r="C335" s="73" t="s">
        <v>211</v>
      </c>
      <c r="D335" s="74" t="str">
        <f t="shared" si="26"/>
        <v>UKBrandingAddToCart</v>
      </c>
      <c r="E335" s="74"/>
      <c r="F335">
        <v>1847</v>
      </c>
      <c r="G335">
        <v>1588</v>
      </c>
      <c r="H335">
        <v>1986</v>
      </c>
      <c r="I335">
        <v>2328</v>
      </c>
      <c r="J335">
        <v>2392</v>
      </c>
      <c r="K335">
        <v>2198</v>
      </c>
      <c r="L335">
        <v>1811</v>
      </c>
      <c r="M335">
        <v>2355</v>
      </c>
      <c r="N335">
        <v>1807</v>
      </c>
      <c r="O335">
        <v>1822</v>
      </c>
      <c r="P335">
        <v>2178</v>
      </c>
      <c r="Q335">
        <v>2346</v>
      </c>
      <c r="R335">
        <v>1960</v>
      </c>
      <c r="S335">
        <v>1759</v>
      </c>
      <c r="T335">
        <v>2048</v>
      </c>
      <c r="U335">
        <v>2189</v>
      </c>
      <c r="V335">
        <v>2052</v>
      </c>
      <c r="W335">
        <v>1594</v>
      </c>
      <c r="X335">
        <v>2376</v>
      </c>
      <c r="Y335">
        <v>1529</v>
      </c>
      <c r="Z335">
        <v>1764</v>
      </c>
      <c r="AA335">
        <v>1513</v>
      </c>
      <c r="AB335">
        <v>1999</v>
      </c>
      <c r="AC335">
        <v>1538</v>
      </c>
    </row>
    <row r="336" spans="1:29" x14ac:dyDescent="0.2">
      <c r="A336" s="72" t="s">
        <v>203</v>
      </c>
      <c r="B336" s="145" t="s">
        <v>171</v>
      </c>
      <c r="C336" s="73" t="s">
        <v>261</v>
      </c>
      <c r="D336" s="74" t="str">
        <f t="shared" si="26"/>
        <v>UKBrandingStep1</v>
      </c>
      <c r="E336" s="74"/>
      <c r="F336">
        <v>1008</v>
      </c>
      <c r="G336">
        <v>1002</v>
      </c>
      <c r="H336">
        <v>1083</v>
      </c>
      <c r="I336">
        <v>1091</v>
      </c>
      <c r="J336">
        <v>1012</v>
      </c>
      <c r="K336">
        <v>1192</v>
      </c>
      <c r="L336">
        <v>1043</v>
      </c>
      <c r="M336">
        <v>1106</v>
      </c>
      <c r="N336">
        <v>1127</v>
      </c>
      <c r="O336">
        <v>1019</v>
      </c>
      <c r="P336">
        <v>1085</v>
      </c>
      <c r="Q336">
        <v>1140</v>
      </c>
      <c r="R336">
        <v>1044</v>
      </c>
      <c r="S336">
        <v>1137</v>
      </c>
      <c r="T336">
        <v>1011</v>
      </c>
      <c r="U336">
        <v>1136</v>
      </c>
      <c r="V336">
        <v>1037</v>
      </c>
      <c r="W336">
        <v>1010</v>
      </c>
      <c r="X336">
        <v>1029</v>
      </c>
      <c r="Y336">
        <v>1009</v>
      </c>
      <c r="Z336">
        <v>1106</v>
      </c>
      <c r="AA336">
        <v>1060</v>
      </c>
      <c r="AB336">
        <v>1098</v>
      </c>
      <c r="AC336">
        <v>1194</v>
      </c>
    </row>
    <row r="337" spans="1:29" x14ac:dyDescent="0.2">
      <c r="A337" s="72" t="s">
        <v>203</v>
      </c>
      <c r="B337" s="145" t="s">
        <v>171</v>
      </c>
      <c r="C337" s="73" t="s">
        <v>13</v>
      </c>
      <c r="D337" s="74" t="str">
        <f t="shared" si="26"/>
        <v>UKBrandingOrder</v>
      </c>
      <c r="E337" s="74"/>
      <c r="F337">
        <v>990</v>
      </c>
      <c r="G337">
        <v>994</v>
      </c>
      <c r="H337">
        <v>881</v>
      </c>
      <c r="I337">
        <v>881</v>
      </c>
      <c r="J337">
        <v>925</v>
      </c>
      <c r="K337">
        <v>998</v>
      </c>
      <c r="L337">
        <v>921</v>
      </c>
      <c r="M337">
        <v>816</v>
      </c>
      <c r="N337">
        <v>986</v>
      </c>
      <c r="O337">
        <v>935</v>
      </c>
      <c r="P337">
        <v>940</v>
      </c>
      <c r="Q337">
        <v>859</v>
      </c>
      <c r="R337">
        <v>947</v>
      </c>
      <c r="S337">
        <v>985</v>
      </c>
      <c r="T337">
        <v>973</v>
      </c>
      <c r="U337">
        <v>815</v>
      </c>
      <c r="V337">
        <v>800</v>
      </c>
      <c r="W337">
        <v>874</v>
      </c>
      <c r="X337">
        <v>936</v>
      </c>
      <c r="Y337">
        <v>918</v>
      </c>
      <c r="Z337">
        <v>877</v>
      </c>
      <c r="AA337">
        <v>835</v>
      </c>
      <c r="AB337">
        <v>944</v>
      </c>
      <c r="AC337">
        <v>809</v>
      </c>
    </row>
    <row r="339" spans="1:29" x14ac:dyDescent="0.2">
      <c r="A339" s="72" t="s">
        <v>203</v>
      </c>
      <c r="B339" s="145" t="s">
        <v>172</v>
      </c>
      <c r="C339" s="73" t="s">
        <v>11</v>
      </c>
      <c r="D339" s="74" t="str">
        <f t="shared" si="26"/>
        <v>UKeMailSessions</v>
      </c>
      <c r="E339" s="74"/>
      <c r="F339">
        <v>8073</v>
      </c>
      <c r="G339">
        <v>8388</v>
      </c>
      <c r="H339">
        <v>8557</v>
      </c>
      <c r="I339">
        <v>8577</v>
      </c>
      <c r="J339">
        <v>7928</v>
      </c>
      <c r="K339">
        <v>7924</v>
      </c>
      <c r="L339">
        <v>7435</v>
      </c>
      <c r="M339">
        <v>7905</v>
      </c>
      <c r="N339">
        <v>8368</v>
      </c>
      <c r="O339">
        <v>7848</v>
      </c>
      <c r="P339">
        <v>7443</v>
      </c>
      <c r="Q339">
        <v>8437</v>
      </c>
      <c r="R339">
        <v>7995</v>
      </c>
      <c r="S339">
        <v>8235</v>
      </c>
      <c r="T339">
        <v>7998</v>
      </c>
      <c r="U339">
        <v>8626</v>
      </c>
      <c r="V339">
        <v>8968</v>
      </c>
      <c r="W339">
        <v>7098</v>
      </c>
      <c r="X339">
        <v>8735</v>
      </c>
      <c r="Y339">
        <v>8434</v>
      </c>
      <c r="Z339">
        <v>7036</v>
      </c>
      <c r="AA339">
        <v>7129</v>
      </c>
      <c r="AB339">
        <v>7349</v>
      </c>
      <c r="AC339">
        <v>7315</v>
      </c>
    </row>
    <row r="340" spans="1:29" x14ac:dyDescent="0.2">
      <c r="A340" s="72" t="s">
        <v>203</v>
      </c>
      <c r="B340" s="145" t="s">
        <v>172</v>
      </c>
      <c r="C340" s="73" t="s">
        <v>209</v>
      </c>
      <c r="D340" s="74" t="str">
        <f t="shared" si="26"/>
        <v>UKeMailCategoryView</v>
      </c>
      <c r="E340" s="74"/>
      <c r="F340">
        <v>4855</v>
      </c>
      <c r="G340">
        <v>5382</v>
      </c>
      <c r="H340">
        <v>4585</v>
      </c>
      <c r="I340">
        <v>4516</v>
      </c>
      <c r="J340">
        <v>4627</v>
      </c>
      <c r="K340">
        <v>5056</v>
      </c>
      <c r="L340">
        <v>5330</v>
      </c>
      <c r="M340">
        <v>4544</v>
      </c>
      <c r="N340">
        <v>4758</v>
      </c>
      <c r="O340">
        <v>5628</v>
      </c>
      <c r="P340">
        <v>4950</v>
      </c>
      <c r="Q340">
        <v>5883</v>
      </c>
      <c r="R340">
        <v>5762</v>
      </c>
      <c r="S340">
        <v>4822</v>
      </c>
      <c r="T340">
        <v>4804</v>
      </c>
      <c r="U340">
        <v>4854</v>
      </c>
      <c r="V340">
        <v>5228</v>
      </c>
      <c r="W340">
        <v>5371</v>
      </c>
      <c r="X340">
        <v>5702</v>
      </c>
      <c r="Y340">
        <v>5277</v>
      </c>
      <c r="Z340">
        <v>4958</v>
      </c>
      <c r="AA340">
        <v>5954</v>
      </c>
      <c r="AB340">
        <v>4874</v>
      </c>
      <c r="AC340">
        <v>4708</v>
      </c>
    </row>
    <row r="341" spans="1:29" x14ac:dyDescent="0.2">
      <c r="A341" s="72" t="s">
        <v>203</v>
      </c>
      <c r="B341" s="145" t="s">
        <v>172</v>
      </c>
      <c r="C341" s="73" t="s">
        <v>210</v>
      </c>
      <c r="D341" s="74" t="str">
        <f t="shared" si="26"/>
        <v>UKeMailProductView</v>
      </c>
      <c r="E341" s="74"/>
      <c r="F341">
        <v>2013</v>
      </c>
      <c r="G341">
        <v>2897</v>
      </c>
      <c r="H341">
        <v>2267</v>
      </c>
      <c r="I341">
        <v>2240</v>
      </c>
      <c r="J341">
        <v>2448</v>
      </c>
      <c r="K341">
        <v>2423</v>
      </c>
      <c r="L341">
        <v>2645</v>
      </c>
      <c r="M341">
        <v>2084</v>
      </c>
      <c r="N341">
        <v>2895</v>
      </c>
      <c r="O341">
        <v>2594</v>
      </c>
      <c r="P341">
        <v>2957</v>
      </c>
      <c r="Q341">
        <v>2936</v>
      </c>
      <c r="R341">
        <v>2993</v>
      </c>
      <c r="S341">
        <v>2930</v>
      </c>
      <c r="T341">
        <v>2774</v>
      </c>
      <c r="U341">
        <v>2259</v>
      </c>
      <c r="V341">
        <v>2850</v>
      </c>
      <c r="W341">
        <v>2369</v>
      </c>
      <c r="X341">
        <v>2968</v>
      </c>
      <c r="Y341">
        <v>2143</v>
      </c>
      <c r="Z341">
        <v>2338</v>
      </c>
      <c r="AA341">
        <v>2184</v>
      </c>
      <c r="AB341">
        <v>2991</v>
      </c>
      <c r="AC341">
        <v>2839</v>
      </c>
    </row>
    <row r="342" spans="1:29" x14ac:dyDescent="0.2">
      <c r="A342" s="72" t="s">
        <v>203</v>
      </c>
      <c r="B342" s="145" t="s">
        <v>172</v>
      </c>
      <c r="C342" s="73" t="s">
        <v>211</v>
      </c>
      <c r="D342" s="74" t="str">
        <f t="shared" si="26"/>
        <v>UKeMailAddToCart</v>
      </c>
      <c r="E342" s="74"/>
      <c r="F342">
        <v>2215</v>
      </c>
      <c r="G342">
        <v>1702</v>
      </c>
      <c r="H342">
        <v>2160</v>
      </c>
      <c r="I342">
        <v>2013</v>
      </c>
      <c r="J342">
        <v>1534</v>
      </c>
      <c r="K342">
        <v>2213</v>
      </c>
      <c r="L342">
        <v>1517</v>
      </c>
      <c r="M342">
        <v>1615</v>
      </c>
      <c r="N342">
        <v>2415</v>
      </c>
      <c r="O342">
        <v>1896</v>
      </c>
      <c r="P342">
        <v>2074</v>
      </c>
      <c r="Q342">
        <v>2303</v>
      </c>
      <c r="R342">
        <v>1718</v>
      </c>
      <c r="S342">
        <v>2045</v>
      </c>
      <c r="T342">
        <v>2459</v>
      </c>
      <c r="U342">
        <v>2449</v>
      </c>
      <c r="V342">
        <v>2416</v>
      </c>
      <c r="W342">
        <v>1571</v>
      </c>
      <c r="X342">
        <v>2229</v>
      </c>
      <c r="Y342">
        <v>2116</v>
      </c>
      <c r="Z342">
        <v>2259</v>
      </c>
      <c r="AA342">
        <v>1763</v>
      </c>
      <c r="AB342">
        <v>2140</v>
      </c>
      <c r="AC342">
        <v>1619</v>
      </c>
    </row>
    <row r="343" spans="1:29" x14ac:dyDescent="0.2">
      <c r="A343" s="72" t="s">
        <v>203</v>
      </c>
      <c r="B343" s="145" t="s">
        <v>172</v>
      </c>
      <c r="C343" s="73" t="s">
        <v>261</v>
      </c>
      <c r="D343" s="74" t="str">
        <f t="shared" si="26"/>
        <v>UKeMailStep1</v>
      </c>
      <c r="E343" s="74"/>
      <c r="F343">
        <v>1047</v>
      </c>
      <c r="G343">
        <v>1005</v>
      </c>
      <c r="H343">
        <v>1133</v>
      </c>
      <c r="I343">
        <v>1154</v>
      </c>
      <c r="J343">
        <v>1196</v>
      </c>
      <c r="K343">
        <v>1136</v>
      </c>
      <c r="L343">
        <v>1139</v>
      </c>
      <c r="M343">
        <v>1028</v>
      </c>
      <c r="N343">
        <v>1148</v>
      </c>
      <c r="O343">
        <v>1030</v>
      </c>
      <c r="P343">
        <v>1016</v>
      </c>
      <c r="Q343">
        <v>1015</v>
      </c>
      <c r="R343">
        <v>1197</v>
      </c>
      <c r="S343">
        <v>1036</v>
      </c>
      <c r="T343">
        <v>1051</v>
      </c>
      <c r="U343">
        <v>1110</v>
      </c>
      <c r="V343">
        <v>1047</v>
      </c>
      <c r="W343">
        <v>1117</v>
      </c>
      <c r="X343">
        <v>1006</v>
      </c>
      <c r="Y343">
        <v>1196</v>
      </c>
      <c r="Z343">
        <v>1007</v>
      </c>
      <c r="AA343">
        <v>1056</v>
      </c>
      <c r="AB343">
        <v>1034</v>
      </c>
      <c r="AC343">
        <v>1196</v>
      </c>
    </row>
    <row r="344" spans="1:29" x14ac:dyDescent="0.2">
      <c r="A344" s="72" t="s">
        <v>203</v>
      </c>
      <c r="B344" s="145" t="s">
        <v>172</v>
      </c>
      <c r="C344" s="73" t="s">
        <v>13</v>
      </c>
      <c r="D344" s="74" t="str">
        <f t="shared" si="26"/>
        <v>UKeMailOrder</v>
      </c>
      <c r="E344" s="74"/>
      <c r="F344">
        <v>989</v>
      </c>
      <c r="G344">
        <v>923</v>
      </c>
      <c r="H344">
        <v>965</v>
      </c>
      <c r="I344">
        <v>830</v>
      </c>
      <c r="J344">
        <v>944</v>
      </c>
      <c r="K344">
        <v>993</v>
      </c>
      <c r="L344">
        <v>858</v>
      </c>
      <c r="M344">
        <v>943</v>
      </c>
      <c r="N344">
        <v>901</v>
      </c>
      <c r="O344">
        <v>965</v>
      </c>
      <c r="P344">
        <v>858</v>
      </c>
      <c r="Q344">
        <v>881</v>
      </c>
      <c r="R344">
        <v>860</v>
      </c>
      <c r="S344">
        <v>813</v>
      </c>
      <c r="T344">
        <v>862</v>
      </c>
      <c r="U344">
        <v>826</v>
      </c>
      <c r="V344">
        <v>855</v>
      </c>
      <c r="W344">
        <v>843</v>
      </c>
      <c r="X344">
        <v>990</v>
      </c>
      <c r="Y344">
        <v>895</v>
      </c>
      <c r="Z344">
        <v>970</v>
      </c>
      <c r="AA344">
        <v>863</v>
      </c>
      <c r="AB344">
        <v>919</v>
      </c>
      <c r="AC344">
        <v>986</v>
      </c>
    </row>
    <row r="346" spans="1:29" x14ac:dyDescent="0.2">
      <c r="A346" s="72" t="s">
        <v>203</v>
      </c>
      <c r="B346" s="145" t="s">
        <v>213</v>
      </c>
      <c r="C346" s="73" t="s">
        <v>11</v>
      </c>
      <c r="D346" s="74" t="str">
        <f t="shared" si="26"/>
        <v>UKSocialMediaSessions</v>
      </c>
      <c r="E346" s="74"/>
      <c r="F346">
        <v>8859</v>
      </c>
      <c r="G346">
        <v>8919</v>
      </c>
      <c r="H346">
        <v>8620</v>
      </c>
      <c r="I346">
        <v>8356</v>
      </c>
      <c r="J346">
        <v>8988</v>
      </c>
      <c r="K346">
        <v>8167</v>
      </c>
      <c r="L346">
        <v>7943</v>
      </c>
      <c r="M346">
        <v>7600</v>
      </c>
      <c r="N346">
        <v>7485</v>
      </c>
      <c r="O346">
        <v>8187</v>
      </c>
      <c r="P346">
        <v>7110</v>
      </c>
      <c r="Q346">
        <v>8174</v>
      </c>
      <c r="R346">
        <v>8375</v>
      </c>
      <c r="S346">
        <v>7972</v>
      </c>
      <c r="T346">
        <v>7545</v>
      </c>
      <c r="U346">
        <v>8041</v>
      </c>
      <c r="V346">
        <v>7067</v>
      </c>
      <c r="W346">
        <v>7291</v>
      </c>
      <c r="X346">
        <v>8417</v>
      </c>
      <c r="Y346">
        <v>8297</v>
      </c>
      <c r="Z346">
        <v>8186</v>
      </c>
      <c r="AA346">
        <v>8665</v>
      </c>
      <c r="AB346">
        <v>7489</v>
      </c>
      <c r="AC346">
        <v>8246</v>
      </c>
    </row>
    <row r="347" spans="1:29" x14ac:dyDescent="0.2">
      <c r="A347" s="72" t="s">
        <v>203</v>
      </c>
      <c r="B347" s="145" t="s">
        <v>213</v>
      </c>
      <c r="C347" s="73" t="s">
        <v>209</v>
      </c>
      <c r="D347" s="74" t="str">
        <f t="shared" si="26"/>
        <v>UKSocialMediaCategoryView</v>
      </c>
      <c r="E347" s="74"/>
      <c r="F347">
        <v>4650</v>
      </c>
      <c r="G347">
        <v>5796</v>
      </c>
      <c r="H347">
        <v>5671</v>
      </c>
      <c r="I347">
        <v>5092</v>
      </c>
      <c r="J347">
        <v>5836</v>
      </c>
      <c r="K347">
        <v>5706</v>
      </c>
      <c r="L347">
        <v>5394</v>
      </c>
      <c r="M347">
        <v>5489</v>
      </c>
      <c r="N347">
        <v>5352</v>
      </c>
      <c r="O347">
        <v>4895</v>
      </c>
      <c r="P347">
        <v>5273</v>
      </c>
      <c r="Q347">
        <v>5155</v>
      </c>
      <c r="R347">
        <v>5583</v>
      </c>
      <c r="S347">
        <v>5982</v>
      </c>
      <c r="T347">
        <v>5030</v>
      </c>
      <c r="U347">
        <v>5798</v>
      </c>
      <c r="V347">
        <v>5286</v>
      </c>
      <c r="W347">
        <v>5720</v>
      </c>
      <c r="X347">
        <v>5197</v>
      </c>
      <c r="Y347">
        <v>5523</v>
      </c>
      <c r="Z347">
        <v>5328</v>
      </c>
      <c r="AA347">
        <v>4653</v>
      </c>
      <c r="AB347">
        <v>5812</v>
      </c>
      <c r="AC347">
        <v>5996</v>
      </c>
    </row>
    <row r="348" spans="1:29" x14ac:dyDescent="0.2">
      <c r="A348" s="72" t="s">
        <v>203</v>
      </c>
      <c r="B348" s="145" t="s">
        <v>213</v>
      </c>
      <c r="C348" s="73" t="s">
        <v>210</v>
      </c>
      <c r="D348" s="74" t="str">
        <f t="shared" si="26"/>
        <v>UKSocialMediaProductView</v>
      </c>
      <c r="E348" s="74"/>
      <c r="F348">
        <v>2646</v>
      </c>
      <c r="G348">
        <v>2165</v>
      </c>
      <c r="H348">
        <v>2516</v>
      </c>
      <c r="I348">
        <v>2857</v>
      </c>
      <c r="J348">
        <v>2159</v>
      </c>
      <c r="K348">
        <v>2198</v>
      </c>
      <c r="L348">
        <v>2153</v>
      </c>
      <c r="M348">
        <v>2456</v>
      </c>
      <c r="N348">
        <v>2958</v>
      </c>
      <c r="O348">
        <v>2133</v>
      </c>
      <c r="P348">
        <v>2586</v>
      </c>
      <c r="Q348">
        <v>2720</v>
      </c>
      <c r="R348">
        <v>2755</v>
      </c>
      <c r="S348">
        <v>2516</v>
      </c>
      <c r="T348">
        <v>2835</v>
      </c>
      <c r="U348">
        <v>2722</v>
      </c>
      <c r="V348">
        <v>2918</v>
      </c>
      <c r="W348">
        <v>2358</v>
      </c>
      <c r="X348">
        <v>2275</v>
      </c>
      <c r="Y348">
        <v>2671</v>
      </c>
      <c r="Z348">
        <v>2148</v>
      </c>
      <c r="AA348">
        <v>2426</v>
      </c>
      <c r="AB348">
        <v>2314</v>
      </c>
      <c r="AC348">
        <v>2281</v>
      </c>
    </row>
    <row r="349" spans="1:29" x14ac:dyDescent="0.2">
      <c r="A349" s="72" t="s">
        <v>203</v>
      </c>
      <c r="B349" s="145" t="s">
        <v>213</v>
      </c>
      <c r="C349" s="73" t="s">
        <v>211</v>
      </c>
      <c r="D349" s="74" t="str">
        <f t="shared" si="26"/>
        <v>UKSocialMediaAddToCart</v>
      </c>
      <c r="E349" s="74"/>
      <c r="F349">
        <v>1924</v>
      </c>
      <c r="G349">
        <v>1649</v>
      </c>
      <c r="H349">
        <v>2195</v>
      </c>
      <c r="I349">
        <v>2191</v>
      </c>
      <c r="J349">
        <v>2064</v>
      </c>
      <c r="K349">
        <v>1854</v>
      </c>
      <c r="L349">
        <v>2301</v>
      </c>
      <c r="M349">
        <v>2433</v>
      </c>
      <c r="N349">
        <v>2398</v>
      </c>
      <c r="O349">
        <v>1510</v>
      </c>
      <c r="P349">
        <v>1888</v>
      </c>
      <c r="Q349">
        <v>1673</v>
      </c>
      <c r="R349">
        <v>2419</v>
      </c>
      <c r="S349">
        <v>1754</v>
      </c>
      <c r="T349">
        <v>1917</v>
      </c>
      <c r="U349">
        <v>2066</v>
      </c>
      <c r="V349">
        <v>2415</v>
      </c>
      <c r="W349">
        <v>1717</v>
      </c>
      <c r="X349">
        <v>1558</v>
      </c>
      <c r="Y349">
        <v>1776</v>
      </c>
      <c r="Z349">
        <v>1902</v>
      </c>
      <c r="AA349">
        <v>2036</v>
      </c>
      <c r="AB349">
        <v>1839</v>
      </c>
      <c r="AC349">
        <v>1900</v>
      </c>
    </row>
    <row r="350" spans="1:29" x14ac:dyDescent="0.2">
      <c r="A350" s="72" t="s">
        <v>203</v>
      </c>
      <c r="B350" s="145" t="s">
        <v>213</v>
      </c>
      <c r="C350" s="73" t="s">
        <v>261</v>
      </c>
      <c r="D350" s="74" t="str">
        <f t="shared" si="26"/>
        <v>UKSocialMediaStep1</v>
      </c>
      <c r="E350" s="74"/>
      <c r="F350">
        <v>1153</v>
      </c>
      <c r="G350">
        <v>1104</v>
      </c>
      <c r="H350">
        <v>1147</v>
      </c>
      <c r="I350">
        <v>1071</v>
      </c>
      <c r="J350">
        <v>1114</v>
      </c>
      <c r="K350">
        <v>1085</v>
      </c>
      <c r="L350">
        <v>1025</v>
      </c>
      <c r="M350">
        <v>1035</v>
      </c>
      <c r="N350">
        <v>1119</v>
      </c>
      <c r="O350">
        <v>1153</v>
      </c>
      <c r="P350">
        <v>1058</v>
      </c>
      <c r="Q350">
        <v>1028</v>
      </c>
      <c r="R350">
        <v>1065</v>
      </c>
      <c r="S350">
        <v>1043</v>
      </c>
      <c r="T350">
        <v>1144</v>
      </c>
      <c r="U350">
        <v>1106</v>
      </c>
      <c r="V350">
        <v>1131</v>
      </c>
      <c r="W350">
        <v>1183</v>
      </c>
      <c r="X350">
        <v>1001</v>
      </c>
      <c r="Y350">
        <v>1048</v>
      </c>
      <c r="Z350">
        <v>1177</v>
      </c>
      <c r="AA350">
        <v>1044</v>
      </c>
      <c r="AB350">
        <v>1175</v>
      </c>
      <c r="AC350">
        <v>1157</v>
      </c>
    </row>
    <row r="351" spans="1:29" x14ac:dyDescent="0.2">
      <c r="A351" s="72" t="s">
        <v>203</v>
      </c>
      <c r="B351" s="145" t="s">
        <v>213</v>
      </c>
      <c r="C351" s="73" t="s">
        <v>13</v>
      </c>
      <c r="D351" s="74" t="str">
        <f t="shared" si="26"/>
        <v>UKSocialMediaOrder</v>
      </c>
      <c r="E351" s="74"/>
      <c r="F351">
        <v>952</v>
      </c>
      <c r="G351">
        <v>917</v>
      </c>
      <c r="H351">
        <v>957</v>
      </c>
      <c r="I351">
        <v>900</v>
      </c>
      <c r="J351">
        <v>993</v>
      </c>
      <c r="K351">
        <v>962</v>
      </c>
      <c r="L351">
        <v>866</v>
      </c>
      <c r="M351">
        <v>993</v>
      </c>
      <c r="N351">
        <v>1000</v>
      </c>
      <c r="O351">
        <v>970</v>
      </c>
      <c r="P351">
        <v>975</v>
      </c>
      <c r="Q351">
        <v>844</v>
      </c>
      <c r="R351">
        <v>842</v>
      </c>
      <c r="S351">
        <v>848</v>
      </c>
      <c r="T351">
        <v>832</v>
      </c>
      <c r="U351">
        <v>928</v>
      </c>
      <c r="V351">
        <v>875</v>
      </c>
      <c r="W351">
        <v>872</v>
      </c>
      <c r="X351">
        <v>804</v>
      </c>
      <c r="Y351">
        <v>850</v>
      </c>
      <c r="Z351">
        <v>884</v>
      </c>
      <c r="AA351">
        <v>861</v>
      </c>
      <c r="AB351">
        <v>964</v>
      </c>
      <c r="AC351">
        <v>932</v>
      </c>
    </row>
    <row r="353" spans="1:29" x14ac:dyDescent="0.2">
      <c r="A353" s="72" t="s">
        <v>203</v>
      </c>
      <c r="B353" s="145" t="s">
        <v>174</v>
      </c>
      <c r="C353" s="73" t="s">
        <v>11</v>
      </c>
      <c r="D353" s="74" t="str">
        <f t="shared" si="26"/>
        <v>UKSEOSessions</v>
      </c>
      <c r="E353" s="74"/>
      <c r="F353">
        <v>7360</v>
      </c>
      <c r="G353">
        <v>8634</v>
      </c>
      <c r="H353">
        <v>7759</v>
      </c>
      <c r="I353">
        <v>8543</v>
      </c>
      <c r="J353">
        <v>8844</v>
      </c>
      <c r="K353">
        <v>7149</v>
      </c>
      <c r="L353">
        <v>8854</v>
      </c>
      <c r="M353">
        <v>7691</v>
      </c>
      <c r="N353">
        <v>7823</v>
      </c>
      <c r="O353">
        <v>7907</v>
      </c>
      <c r="P353">
        <v>8847</v>
      </c>
      <c r="Q353">
        <v>8623</v>
      </c>
      <c r="R353">
        <v>7672</v>
      </c>
      <c r="S353">
        <v>8056</v>
      </c>
      <c r="T353">
        <v>7936</v>
      </c>
      <c r="U353">
        <v>7584</v>
      </c>
      <c r="V353">
        <v>8383</v>
      </c>
      <c r="W353">
        <v>7500</v>
      </c>
      <c r="X353">
        <v>7547</v>
      </c>
      <c r="Y353">
        <v>7511</v>
      </c>
      <c r="Z353">
        <v>8801</v>
      </c>
      <c r="AA353">
        <v>7594</v>
      </c>
      <c r="AB353">
        <v>8476</v>
      </c>
      <c r="AC353">
        <v>8365</v>
      </c>
    </row>
    <row r="354" spans="1:29" x14ac:dyDescent="0.2">
      <c r="A354" s="72" t="s">
        <v>203</v>
      </c>
      <c r="B354" s="145" t="s">
        <v>174</v>
      </c>
      <c r="C354" s="73" t="s">
        <v>209</v>
      </c>
      <c r="D354" s="74" t="str">
        <f t="shared" si="26"/>
        <v>UKSEOCategoryView</v>
      </c>
      <c r="E354" s="74"/>
      <c r="F354">
        <v>4812</v>
      </c>
      <c r="G354">
        <v>5412</v>
      </c>
      <c r="H354">
        <v>5202</v>
      </c>
      <c r="I354">
        <v>5089</v>
      </c>
      <c r="J354">
        <v>5493</v>
      </c>
      <c r="K354">
        <v>5198</v>
      </c>
      <c r="L354">
        <v>5338</v>
      </c>
      <c r="M354">
        <v>4982</v>
      </c>
      <c r="N354">
        <v>4609</v>
      </c>
      <c r="O354">
        <v>5668</v>
      </c>
      <c r="P354">
        <v>5864</v>
      </c>
      <c r="Q354">
        <v>5124</v>
      </c>
      <c r="R354">
        <v>5825</v>
      </c>
      <c r="S354">
        <v>5195</v>
      </c>
      <c r="T354">
        <v>5896</v>
      </c>
      <c r="U354">
        <v>5062</v>
      </c>
      <c r="V354">
        <v>5469</v>
      </c>
      <c r="W354">
        <v>5385</v>
      </c>
      <c r="X354">
        <v>5403</v>
      </c>
      <c r="Y354">
        <v>4583</v>
      </c>
      <c r="Z354">
        <v>4735</v>
      </c>
      <c r="AA354">
        <v>5434</v>
      </c>
      <c r="AB354">
        <v>4675</v>
      </c>
      <c r="AC354">
        <v>5007</v>
      </c>
    </row>
    <row r="355" spans="1:29" x14ac:dyDescent="0.2">
      <c r="A355" s="72" t="s">
        <v>203</v>
      </c>
      <c r="B355" s="145" t="s">
        <v>174</v>
      </c>
      <c r="C355" s="73" t="s">
        <v>210</v>
      </c>
      <c r="D355" s="74" t="str">
        <f t="shared" si="26"/>
        <v>UKSEOProductView</v>
      </c>
      <c r="E355" s="74"/>
      <c r="F355">
        <v>2079</v>
      </c>
      <c r="G355">
        <v>2670</v>
      </c>
      <c r="H355">
        <v>2399</v>
      </c>
      <c r="I355">
        <v>2820</v>
      </c>
      <c r="J355">
        <v>2963</v>
      </c>
      <c r="K355">
        <v>2820</v>
      </c>
      <c r="L355">
        <v>2832</v>
      </c>
      <c r="M355">
        <v>2133</v>
      </c>
      <c r="N355">
        <v>2523</v>
      </c>
      <c r="O355">
        <v>2655</v>
      </c>
      <c r="P355">
        <v>2778</v>
      </c>
      <c r="Q355">
        <v>2485</v>
      </c>
      <c r="R355">
        <v>2962</v>
      </c>
      <c r="S355">
        <v>2257</v>
      </c>
      <c r="T355">
        <v>2789</v>
      </c>
      <c r="U355">
        <v>2665</v>
      </c>
      <c r="V355">
        <v>2841</v>
      </c>
      <c r="W355">
        <v>2906</v>
      </c>
      <c r="X355">
        <v>2275</v>
      </c>
      <c r="Y355">
        <v>2676</v>
      </c>
      <c r="Z355">
        <v>2290</v>
      </c>
      <c r="AA355">
        <v>2154</v>
      </c>
      <c r="AB355">
        <v>2245</v>
      </c>
      <c r="AC355">
        <v>2144</v>
      </c>
    </row>
    <row r="356" spans="1:29" x14ac:dyDescent="0.2">
      <c r="A356" s="72" t="s">
        <v>203</v>
      </c>
      <c r="B356" s="145" t="s">
        <v>174</v>
      </c>
      <c r="C356" s="73" t="s">
        <v>211</v>
      </c>
      <c r="D356" s="74" t="str">
        <f t="shared" si="26"/>
        <v>UKSEOAddToCart</v>
      </c>
      <c r="E356" s="74"/>
      <c r="F356">
        <v>2194</v>
      </c>
      <c r="G356">
        <v>2126</v>
      </c>
      <c r="H356">
        <v>2343</v>
      </c>
      <c r="I356">
        <v>2051</v>
      </c>
      <c r="J356">
        <v>1741</v>
      </c>
      <c r="K356">
        <v>1876</v>
      </c>
      <c r="L356">
        <v>2180</v>
      </c>
      <c r="M356">
        <v>1591</v>
      </c>
      <c r="N356">
        <v>1945</v>
      </c>
      <c r="O356">
        <v>1566</v>
      </c>
      <c r="P356">
        <v>2451</v>
      </c>
      <c r="Q356">
        <v>2433</v>
      </c>
      <c r="R356">
        <v>2066</v>
      </c>
      <c r="S356">
        <v>2476</v>
      </c>
      <c r="T356">
        <v>2447</v>
      </c>
      <c r="U356">
        <v>2148</v>
      </c>
      <c r="V356">
        <v>2195</v>
      </c>
      <c r="W356">
        <v>2054</v>
      </c>
      <c r="X356">
        <v>1711</v>
      </c>
      <c r="Y356">
        <v>2235</v>
      </c>
      <c r="Z356">
        <v>2407</v>
      </c>
      <c r="AA356">
        <v>1562</v>
      </c>
      <c r="AB356">
        <v>1622</v>
      </c>
      <c r="AC356">
        <v>1918</v>
      </c>
    </row>
    <row r="357" spans="1:29" x14ac:dyDescent="0.2">
      <c r="A357" s="72" t="s">
        <v>203</v>
      </c>
      <c r="B357" s="145" t="s">
        <v>174</v>
      </c>
      <c r="C357" s="73" t="s">
        <v>261</v>
      </c>
      <c r="D357" s="74" t="str">
        <f t="shared" si="26"/>
        <v>UKSEOStep1</v>
      </c>
      <c r="E357" s="74"/>
      <c r="F357">
        <v>1079</v>
      </c>
      <c r="G357">
        <v>1032</v>
      </c>
      <c r="H357">
        <v>1112</v>
      </c>
      <c r="I357">
        <v>1052</v>
      </c>
      <c r="J357">
        <v>1132</v>
      </c>
      <c r="K357">
        <v>1003</v>
      </c>
      <c r="L357">
        <v>1138</v>
      </c>
      <c r="M357">
        <v>1045</v>
      </c>
      <c r="N357">
        <v>1136</v>
      </c>
      <c r="O357">
        <v>1074</v>
      </c>
      <c r="P357">
        <v>1084</v>
      </c>
      <c r="Q357">
        <v>1050</v>
      </c>
      <c r="R357">
        <v>1085</v>
      </c>
      <c r="S357">
        <v>1135</v>
      </c>
      <c r="T357">
        <v>1057</v>
      </c>
      <c r="U357">
        <v>1017</v>
      </c>
      <c r="V357">
        <v>1120</v>
      </c>
      <c r="W357">
        <v>1043</v>
      </c>
      <c r="X357">
        <v>1167</v>
      </c>
      <c r="Y357">
        <v>1074</v>
      </c>
      <c r="Z357">
        <v>1149</v>
      </c>
      <c r="AA357">
        <v>1185</v>
      </c>
      <c r="AB357">
        <v>1172</v>
      </c>
      <c r="AC357">
        <v>1074</v>
      </c>
    </row>
    <row r="358" spans="1:29" x14ac:dyDescent="0.2">
      <c r="A358" s="72" t="s">
        <v>203</v>
      </c>
      <c r="B358" s="145" t="s">
        <v>174</v>
      </c>
      <c r="C358" s="73" t="s">
        <v>13</v>
      </c>
      <c r="D358" s="74" t="str">
        <f t="shared" si="26"/>
        <v>UKSEOOrder</v>
      </c>
      <c r="E358" s="74"/>
      <c r="F358">
        <v>910</v>
      </c>
      <c r="G358">
        <v>802</v>
      </c>
      <c r="H358">
        <v>898</v>
      </c>
      <c r="I358">
        <v>995</v>
      </c>
      <c r="J358">
        <v>873</v>
      </c>
      <c r="K358">
        <v>946</v>
      </c>
      <c r="L358">
        <v>989</v>
      </c>
      <c r="M358">
        <v>971</v>
      </c>
      <c r="N358">
        <v>925</v>
      </c>
      <c r="O358">
        <v>918</v>
      </c>
      <c r="P358">
        <v>970</v>
      </c>
      <c r="Q358">
        <v>858</v>
      </c>
      <c r="R358">
        <v>888</v>
      </c>
      <c r="S358">
        <v>891</v>
      </c>
      <c r="T358">
        <v>869</v>
      </c>
      <c r="U358">
        <v>936</v>
      </c>
      <c r="V358">
        <v>966</v>
      </c>
      <c r="W358">
        <v>991</v>
      </c>
      <c r="X358">
        <v>977</v>
      </c>
      <c r="Y358">
        <v>845</v>
      </c>
      <c r="Z358">
        <v>965</v>
      </c>
      <c r="AA358">
        <v>911</v>
      </c>
      <c r="AB358">
        <v>808</v>
      </c>
      <c r="AC358">
        <v>876</v>
      </c>
    </row>
    <row r="360" spans="1:29" x14ac:dyDescent="0.2">
      <c r="A360" s="72" t="s">
        <v>203</v>
      </c>
      <c r="B360" s="145" t="s">
        <v>175</v>
      </c>
      <c r="C360" s="73" t="s">
        <v>11</v>
      </c>
      <c r="D360" s="74" t="str">
        <f t="shared" si="26"/>
        <v>UKDirectSessions</v>
      </c>
      <c r="E360" s="74"/>
      <c r="F360">
        <v>8778</v>
      </c>
      <c r="G360">
        <v>8651</v>
      </c>
      <c r="H360">
        <v>7256</v>
      </c>
      <c r="I360">
        <v>7554</v>
      </c>
      <c r="J360">
        <v>7050</v>
      </c>
      <c r="K360">
        <v>7879</v>
      </c>
      <c r="L360">
        <v>8760</v>
      </c>
      <c r="M360">
        <v>7145</v>
      </c>
      <c r="N360">
        <v>8539</v>
      </c>
      <c r="O360">
        <v>7200</v>
      </c>
      <c r="P360">
        <v>8060</v>
      </c>
      <c r="Q360">
        <v>8321</v>
      </c>
      <c r="R360">
        <v>7211</v>
      </c>
      <c r="S360">
        <v>7784</v>
      </c>
      <c r="T360">
        <v>7787</v>
      </c>
      <c r="U360">
        <v>7196</v>
      </c>
      <c r="V360">
        <v>7280</v>
      </c>
      <c r="W360">
        <v>7420</v>
      </c>
      <c r="X360">
        <v>8800</v>
      </c>
      <c r="Y360">
        <v>8052</v>
      </c>
      <c r="Z360">
        <v>7419</v>
      </c>
      <c r="AA360">
        <v>8638</v>
      </c>
      <c r="AB360">
        <v>7290</v>
      </c>
      <c r="AC360">
        <v>7598</v>
      </c>
    </row>
    <row r="361" spans="1:29" x14ac:dyDescent="0.2">
      <c r="A361" s="72" t="s">
        <v>203</v>
      </c>
      <c r="B361" s="145" t="s">
        <v>175</v>
      </c>
      <c r="C361" s="73" t="s">
        <v>209</v>
      </c>
      <c r="D361" s="74" t="str">
        <f t="shared" si="26"/>
        <v>UKDirectCategoryView</v>
      </c>
      <c r="E361" s="74"/>
      <c r="F361">
        <v>5947</v>
      </c>
      <c r="G361">
        <v>5708</v>
      </c>
      <c r="H361">
        <v>5994</v>
      </c>
      <c r="I361">
        <v>5882</v>
      </c>
      <c r="J361">
        <v>4514</v>
      </c>
      <c r="K361">
        <v>4865</v>
      </c>
      <c r="L361">
        <v>4698</v>
      </c>
      <c r="M361">
        <v>5813</v>
      </c>
      <c r="N361">
        <v>4944</v>
      </c>
      <c r="O361">
        <v>5069</v>
      </c>
      <c r="P361">
        <v>5519</v>
      </c>
      <c r="Q361">
        <v>5617</v>
      </c>
      <c r="R361">
        <v>5976</v>
      </c>
      <c r="S361">
        <v>5653</v>
      </c>
      <c r="T361">
        <v>4892</v>
      </c>
      <c r="U361">
        <v>5837</v>
      </c>
      <c r="V361">
        <v>5295</v>
      </c>
      <c r="W361">
        <v>4705</v>
      </c>
      <c r="X361">
        <v>5079</v>
      </c>
      <c r="Y361">
        <v>5709</v>
      </c>
      <c r="Z361">
        <v>5634</v>
      </c>
      <c r="AA361">
        <v>5845</v>
      </c>
      <c r="AB361">
        <v>4648</v>
      </c>
      <c r="AC361">
        <v>4952</v>
      </c>
    </row>
    <row r="362" spans="1:29" x14ac:dyDescent="0.2">
      <c r="A362" s="72" t="s">
        <v>203</v>
      </c>
      <c r="B362" s="145" t="s">
        <v>175</v>
      </c>
      <c r="C362" s="73" t="s">
        <v>210</v>
      </c>
      <c r="D362" s="74" t="str">
        <f t="shared" si="26"/>
        <v>UKDirectProductView</v>
      </c>
      <c r="E362" s="74"/>
      <c r="F362">
        <v>2723</v>
      </c>
      <c r="G362">
        <v>2124</v>
      </c>
      <c r="H362">
        <v>2756</v>
      </c>
      <c r="I362">
        <v>2033</v>
      </c>
      <c r="J362">
        <v>2720</v>
      </c>
      <c r="K362">
        <v>2554</v>
      </c>
      <c r="L362">
        <v>2414</v>
      </c>
      <c r="M362">
        <v>2242</v>
      </c>
      <c r="N362">
        <v>2810</v>
      </c>
      <c r="O362">
        <v>2209</v>
      </c>
      <c r="P362">
        <v>2670</v>
      </c>
      <c r="Q362">
        <v>2989</v>
      </c>
      <c r="R362">
        <v>2047</v>
      </c>
      <c r="S362">
        <v>2161</v>
      </c>
      <c r="T362">
        <v>2380</v>
      </c>
      <c r="U362">
        <v>2058</v>
      </c>
      <c r="V362">
        <v>2921</v>
      </c>
      <c r="W362">
        <v>2993</v>
      </c>
      <c r="X362">
        <v>2128</v>
      </c>
      <c r="Y362">
        <v>2169</v>
      </c>
      <c r="Z362">
        <v>2616</v>
      </c>
      <c r="AA362">
        <v>2367</v>
      </c>
      <c r="AB362">
        <v>2807</v>
      </c>
      <c r="AC362">
        <v>2452</v>
      </c>
    </row>
    <row r="363" spans="1:29" x14ac:dyDescent="0.2">
      <c r="A363" s="72" t="s">
        <v>203</v>
      </c>
      <c r="B363" s="145" t="s">
        <v>175</v>
      </c>
      <c r="C363" s="73" t="s">
        <v>211</v>
      </c>
      <c r="D363" s="74" t="str">
        <f t="shared" si="26"/>
        <v>UKDirectAddToCart</v>
      </c>
      <c r="E363" s="74"/>
      <c r="F363">
        <v>1768</v>
      </c>
      <c r="G363">
        <v>1593</v>
      </c>
      <c r="H363">
        <v>1615</v>
      </c>
      <c r="I363">
        <v>2260</v>
      </c>
      <c r="J363">
        <v>1936</v>
      </c>
      <c r="K363">
        <v>1668</v>
      </c>
      <c r="L363">
        <v>2481</v>
      </c>
      <c r="M363">
        <v>2267</v>
      </c>
      <c r="N363">
        <v>1869</v>
      </c>
      <c r="O363">
        <v>2042</v>
      </c>
      <c r="P363">
        <v>1927</v>
      </c>
      <c r="Q363">
        <v>1862</v>
      </c>
      <c r="R363">
        <v>1715</v>
      </c>
      <c r="S363">
        <v>2485</v>
      </c>
      <c r="T363">
        <v>1759</v>
      </c>
      <c r="U363">
        <v>1577</v>
      </c>
      <c r="V363">
        <v>1748</v>
      </c>
      <c r="W363">
        <v>1951</v>
      </c>
      <c r="X363">
        <v>1515</v>
      </c>
      <c r="Y363">
        <v>1942</v>
      </c>
      <c r="Z363">
        <v>2271</v>
      </c>
      <c r="AA363">
        <v>1516</v>
      </c>
      <c r="AB363">
        <v>1616</v>
      </c>
      <c r="AC363">
        <v>2285</v>
      </c>
    </row>
    <row r="364" spans="1:29" x14ac:dyDescent="0.2">
      <c r="A364" s="72" t="s">
        <v>203</v>
      </c>
      <c r="B364" s="145" t="s">
        <v>175</v>
      </c>
      <c r="C364" s="73" t="s">
        <v>261</v>
      </c>
      <c r="D364" s="74" t="str">
        <f t="shared" si="26"/>
        <v>UKDirectStep1</v>
      </c>
      <c r="E364" s="74"/>
      <c r="F364">
        <v>1042</v>
      </c>
      <c r="G364">
        <v>1003</v>
      </c>
      <c r="H364">
        <v>1059</v>
      </c>
      <c r="I364">
        <v>1021</v>
      </c>
      <c r="J364">
        <v>1080</v>
      </c>
      <c r="K364">
        <v>1003</v>
      </c>
      <c r="L364">
        <v>1041</v>
      </c>
      <c r="M364">
        <v>1169</v>
      </c>
      <c r="N364">
        <v>1118</v>
      </c>
      <c r="O364">
        <v>1092</v>
      </c>
      <c r="P364">
        <v>1144</v>
      </c>
      <c r="Q364">
        <v>1024</v>
      </c>
      <c r="R364">
        <v>1011</v>
      </c>
      <c r="S364">
        <v>1170</v>
      </c>
      <c r="T364">
        <v>1082</v>
      </c>
      <c r="U364">
        <v>1188</v>
      </c>
      <c r="V364">
        <v>1058</v>
      </c>
      <c r="W364">
        <v>1059</v>
      </c>
      <c r="X364">
        <v>1021</v>
      </c>
      <c r="Y364">
        <v>1162</v>
      </c>
      <c r="Z364">
        <v>1186</v>
      </c>
      <c r="AA364">
        <v>1129</v>
      </c>
      <c r="AB364">
        <v>1074</v>
      </c>
      <c r="AC364">
        <v>1078</v>
      </c>
    </row>
    <row r="365" spans="1:29" x14ac:dyDescent="0.2">
      <c r="A365" s="72" t="s">
        <v>203</v>
      </c>
      <c r="B365" s="145" t="s">
        <v>175</v>
      </c>
      <c r="C365" s="73" t="s">
        <v>13</v>
      </c>
      <c r="D365" s="74" t="str">
        <f t="shared" si="26"/>
        <v>UKDirectOrder</v>
      </c>
      <c r="E365" s="74"/>
      <c r="F365">
        <v>919</v>
      </c>
      <c r="G365">
        <v>930</v>
      </c>
      <c r="H365">
        <v>829</v>
      </c>
      <c r="I365">
        <v>932</v>
      </c>
      <c r="J365">
        <v>835</v>
      </c>
      <c r="K365">
        <v>823</v>
      </c>
      <c r="L365">
        <v>900</v>
      </c>
      <c r="M365">
        <v>996</v>
      </c>
      <c r="N365">
        <v>906</v>
      </c>
      <c r="O365">
        <v>887</v>
      </c>
      <c r="P365">
        <v>949</v>
      </c>
      <c r="Q365">
        <v>827</v>
      </c>
      <c r="R365">
        <v>999</v>
      </c>
      <c r="S365">
        <v>959</v>
      </c>
      <c r="T365">
        <v>930</v>
      </c>
      <c r="U365">
        <v>986</v>
      </c>
      <c r="V365">
        <v>857</v>
      </c>
      <c r="W365">
        <v>813</v>
      </c>
      <c r="X365">
        <v>978</v>
      </c>
      <c r="Y365">
        <v>808</v>
      </c>
      <c r="Z365">
        <v>915</v>
      </c>
      <c r="AA365">
        <v>936</v>
      </c>
      <c r="AB365">
        <v>948</v>
      </c>
      <c r="AC365">
        <v>842</v>
      </c>
    </row>
    <row r="367" spans="1:29" x14ac:dyDescent="0.2">
      <c r="A367" s="72" t="s">
        <v>203</v>
      </c>
      <c r="B367" s="145" t="s">
        <v>232</v>
      </c>
      <c r="C367" s="73" t="s">
        <v>11</v>
      </c>
      <c r="D367" s="74" t="str">
        <f t="shared" ref="D367:D372" si="27">A367&amp;B367&amp;C367</f>
        <v>UKChromeSessions</v>
      </c>
      <c r="F367">
        <v>8488</v>
      </c>
      <c r="G367">
        <v>7562</v>
      </c>
      <c r="H367">
        <v>8411</v>
      </c>
      <c r="I367">
        <v>8782</v>
      </c>
      <c r="J367">
        <v>8358</v>
      </c>
      <c r="K367">
        <v>8568</v>
      </c>
      <c r="L367">
        <v>7400</v>
      </c>
      <c r="M367">
        <v>7643</v>
      </c>
      <c r="N367">
        <v>7757</v>
      </c>
      <c r="O367">
        <v>8634</v>
      </c>
      <c r="P367">
        <v>7291</v>
      </c>
      <c r="Q367">
        <v>8375</v>
      </c>
      <c r="R367">
        <v>8963</v>
      </c>
      <c r="S367">
        <v>8845</v>
      </c>
      <c r="T367">
        <v>7996</v>
      </c>
      <c r="U367">
        <v>7316</v>
      </c>
      <c r="V367">
        <v>7791</v>
      </c>
      <c r="W367">
        <v>7826</v>
      </c>
      <c r="X367">
        <v>7235</v>
      </c>
      <c r="Y367">
        <v>8046</v>
      </c>
      <c r="Z367">
        <v>8516</v>
      </c>
      <c r="AA367">
        <v>8176</v>
      </c>
      <c r="AB367">
        <v>7591</v>
      </c>
      <c r="AC367">
        <v>8779</v>
      </c>
    </row>
    <row r="368" spans="1:29" x14ac:dyDescent="0.2">
      <c r="A368" s="72" t="s">
        <v>203</v>
      </c>
      <c r="B368" s="145" t="s">
        <v>232</v>
      </c>
      <c r="C368" s="73" t="s">
        <v>209</v>
      </c>
      <c r="D368" s="74" t="str">
        <f t="shared" si="27"/>
        <v>UKChromeCategoryView</v>
      </c>
      <c r="F368">
        <v>4235</v>
      </c>
      <c r="G368">
        <v>4930</v>
      </c>
      <c r="H368">
        <v>4482</v>
      </c>
      <c r="I368">
        <v>4601</v>
      </c>
      <c r="J368">
        <v>4466</v>
      </c>
      <c r="K368">
        <v>4636</v>
      </c>
      <c r="L368">
        <v>4796</v>
      </c>
      <c r="M368">
        <v>4887</v>
      </c>
      <c r="N368">
        <v>4978</v>
      </c>
      <c r="O368">
        <v>4610</v>
      </c>
      <c r="P368">
        <v>4170</v>
      </c>
      <c r="Q368">
        <v>4137</v>
      </c>
      <c r="R368">
        <v>4695</v>
      </c>
      <c r="S368">
        <v>4494</v>
      </c>
      <c r="T368">
        <v>4659</v>
      </c>
      <c r="U368">
        <v>4407</v>
      </c>
      <c r="V368">
        <v>4243</v>
      </c>
      <c r="W368">
        <v>4430</v>
      </c>
      <c r="X368">
        <v>4755</v>
      </c>
      <c r="Y368">
        <v>4870</v>
      </c>
      <c r="Z368">
        <v>4209</v>
      </c>
      <c r="AA368">
        <v>4390</v>
      </c>
      <c r="AB368">
        <v>4955</v>
      </c>
      <c r="AC368">
        <v>4231</v>
      </c>
    </row>
    <row r="369" spans="1:29" x14ac:dyDescent="0.2">
      <c r="A369" s="72" t="s">
        <v>203</v>
      </c>
      <c r="B369" s="145" t="s">
        <v>232</v>
      </c>
      <c r="C369" s="73" t="s">
        <v>210</v>
      </c>
      <c r="D369" s="74" t="str">
        <f t="shared" si="27"/>
        <v>UKChromeProductView</v>
      </c>
      <c r="F369">
        <v>3486</v>
      </c>
      <c r="G369">
        <v>3452</v>
      </c>
      <c r="H369">
        <v>3090</v>
      </c>
      <c r="I369">
        <v>3556</v>
      </c>
      <c r="J369">
        <v>3151</v>
      </c>
      <c r="K369">
        <v>3821</v>
      </c>
      <c r="L369">
        <v>3999</v>
      </c>
      <c r="M369">
        <v>3845</v>
      </c>
      <c r="N369">
        <v>3392</v>
      </c>
      <c r="O369">
        <v>3180</v>
      </c>
      <c r="P369">
        <v>3697</v>
      </c>
      <c r="Q369">
        <v>3086</v>
      </c>
      <c r="R369">
        <v>3501</v>
      </c>
      <c r="S369">
        <v>3995</v>
      </c>
      <c r="T369">
        <v>3072</v>
      </c>
      <c r="U369">
        <v>3598</v>
      </c>
      <c r="V369">
        <v>3464</v>
      </c>
      <c r="W369">
        <v>3377</v>
      </c>
      <c r="X369">
        <v>3471</v>
      </c>
      <c r="Y369">
        <v>3074</v>
      </c>
      <c r="Z369">
        <v>3250</v>
      </c>
      <c r="AA369">
        <v>3726</v>
      </c>
      <c r="AB369">
        <v>3167</v>
      </c>
      <c r="AC369">
        <v>3049</v>
      </c>
    </row>
    <row r="370" spans="1:29" x14ac:dyDescent="0.2">
      <c r="A370" s="72" t="s">
        <v>203</v>
      </c>
      <c r="B370" s="145" t="s">
        <v>232</v>
      </c>
      <c r="C370" s="73" t="s">
        <v>211</v>
      </c>
      <c r="D370" s="74" t="str">
        <f t="shared" si="27"/>
        <v>UKChromeAddToCart</v>
      </c>
      <c r="F370">
        <v>1125</v>
      </c>
      <c r="G370">
        <v>1299</v>
      </c>
      <c r="H370">
        <v>1246</v>
      </c>
      <c r="I370">
        <v>1143</v>
      </c>
      <c r="J370">
        <v>1432</v>
      </c>
      <c r="K370">
        <v>1355</v>
      </c>
      <c r="L370">
        <v>1229</v>
      </c>
      <c r="M370">
        <v>1051</v>
      </c>
      <c r="N370">
        <v>1140</v>
      </c>
      <c r="O370">
        <v>1076</v>
      </c>
      <c r="P370">
        <v>1036</v>
      </c>
      <c r="Q370">
        <v>1231</v>
      </c>
      <c r="R370">
        <v>1023</v>
      </c>
      <c r="S370">
        <v>1280</v>
      </c>
      <c r="T370">
        <v>1417</v>
      </c>
      <c r="U370">
        <v>1169</v>
      </c>
      <c r="V370">
        <v>1289</v>
      </c>
      <c r="W370">
        <v>1010</v>
      </c>
      <c r="X370">
        <v>1034</v>
      </c>
      <c r="Y370">
        <v>1472</v>
      </c>
      <c r="Z370">
        <v>1422</v>
      </c>
      <c r="AA370">
        <v>1446</v>
      </c>
      <c r="AB370">
        <v>1262</v>
      </c>
      <c r="AC370">
        <v>1439</v>
      </c>
    </row>
    <row r="371" spans="1:29" x14ac:dyDescent="0.2">
      <c r="A371" s="72" t="s">
        <v>203</v>
      </c>
      <c r="B371" s="145" t="s">
        <v>232</v>
      </c>
      <c r="C371" s="73" t="s">
        <v>261</v>
      </c>
      <c r="D371" s="74" t="str">
        <f t="shared" si="27"/>
        <v>UKChromeStep1</v>
      </c>
      <c r="F371">
        <v>884</v>
      </c>
      <c r="G371">
        <v>863</v>
      </c>
      <c r="H371">
        <v>874</v>
      </c>
      <c r="I371">
        <v>838</v>
      </c>
      <c r="J371">
        <v>810</v>
      </c>
      <c r="K371">
        <v>814</v>
      </c>
      <c r="L371">
        <v>807</v>
      </c>
      <c r="M371">
        <v>865</v>
      </c>
      <c r="N371">
        <v>803</v>
      </c>
      <c r="O371">
        <v>805</v>
      </c>
      <c r="P371">
        <v>801</v>
      </c>
      <c r="Q371">
        <v>895</v>
      </c>
      <c r="R371">
        <v>838</v>
      </c>
      <c r="S371">
        <v>854</v>
      </c>
      <c r="T371">
        <v>824</v>
      </c>
      <c r="U371">
        <v>825</v>
      </c>
      <c r="V371">
        <v>811</v>
      </c>
      <c r="W371">
        <v>804</v>
      </c>
      <c r="X371">
        <v>832</v>
      </c>
      <c r="Y371">
        <v>857</v>
      </c>
      <c r="Z371">
        <v>833</v>
      </c>
      <c r="AA371">
        <v>845</v>
      </c>
      <c r="AB371">
        <v>885</v>
      </c>
      <c r="AC371">
        <v>895</v>
      </c>
    </row>
    <row r="372" spans="1:29" x14ac:dyDescent="0.2">
      <c r="A372" s="72" t="s">
        <v>203</v>
      </c>
      <c r="B372" s="145" t="s">
        <v>232</v>
      </c>
      <c r="C372" s="73" t="s">
        <v>13</v>
      </c>
      <c r="D372" s="74" t="str">
        <f t="shared" si="27"/>
        <v>UKChromeOrder</v>
      </c>
      <c r="F372">
        <v>841</v>
      </c>
      <c r="G372">
        <v>822</v>
      </c>
      <c r="H372">
        <v>840</v>
      </c>
      <c r="I372">
        <v>829</v>
      </c>
      <c r="J372">
        <v>813</v>
      </c>
      <c r="K372">
        <v>813</v>
      </c>
      <c r="L372">
        <v>849</v>
      </c>
      <c r="M372">
        <v>814</v>
      </c>
      <c r="N372">
        <v>831</v>
      </c>
      <c r="O372">
        <v>806</v>
      </c>
      <c r="P372">
        <v>805</v>
      </c>
      <c r="Q372">
        <v>832</v>
      </c>
      <c r="R372">
        <v>813</v>
      </c>
      <c r="S372">
        <v>841</v>
      </c>
      <c r="T372">
        <v>823</v>
      </c>
      <c r="U372">
        <v>846</v>
      </c>
      <c r="V372">
        <v>842</v>
      </c>
      <c r="W372">
        <v>828</v>
      </c>
      <c r="X372">
        <v>821</v>
      </c>
      <c r="Y372">
        <v>845</v>
      </c>
      <c r="Z372">
        <v>833</v>
      </c>
      <c r="AA372">
        <v>826</v>
      </c>
      <c r="AB372">
        <v>814</v>
      </c>
      <c r="AC372">
        <v>816</v>
      </c>
    </row>
    <row r="374" spans="1:29" x14ac:dyDescent="0.2">
      <c r="A374" s="72" t="s">
        <v>203</v>
      </c>
      <c r="B374" s="145" t="s">
        <v>233</v>
      </c>
      <c r="C374" s="73" t="s">
        <v>11</v>
      </c>
      <c r="D374" s="74" t="str">
        <f t="shared" ref="D374:D379" si="28">A374&amp;B374&amp;C374</f>
        <v>UKFirefoxSessions</v>
      </c>
      <c r="F374">
        <v>7016</v>
      </c>
      <c r="G374">
        <v>8565</v>
      </c>
      <c r="H374">
        <v>7006</v>
      </c>
      <c r="I374">
        <v>7285</v>
      </c>
      <c r="J374">
        <v>7355</v>
      </c>
      <c r="K374">
        <v>8211</v>
      </c>
      <c r="L374">
        <v>8992</v>
      </c>
      <c r="M374">
        <v>8834</v>
      </c>
      <c r="N374">
        <v>7816</v>
      </c>
      <c r="O374">
        <v>8279</v>
      </c>
      <c r="P374">
        <v>7675</v>
      </c>
      <c r="Q374">
        <v>7502</v>
      </c>
      <c r="R374">
        <v>8957</v>
      </c>
      <c r="S374">
        <v>7604</v>
      </c>
      <c r="T374">
        <v>7907</v>
      </c>
      <c r="U374">
        <v>7823</v>
      </c>
      <c r="V374">
        <v>8952</v>
      </c>
      <c r="W374">
        <v>7335</v>
      </c>
      <c r="X374">
        <v>8819</v>
      </c>
      <c r="Y374">
        <v>7353</v>
      </c>
      <c r="Z374">
        <v>8097</v>
      </c>
      <c r="AA374">
        <v>7190</v>
      </c>
      <c r="AB374">
        <v>7156</v>
      </c>
      <c r="AC374">
        <v>7724</v>
      </c>
    </row>
    <row r="375" spans="1:29" x14ac:dyDescent="0.2">
      <c r="A375" s="72" t="s">
        <v>203</v>
      </c>
      <c r="B375" s="145" t="s">
        <v>233</v>
      </c>
      <c r="C375" s="73" t="s">
        <v>209</v>
      </c>
      <c r="D375" s="74" t="str">
        <f t="shared" si="28"/>
        <v>UKFirefoxCategoryView</v>
      </c>
      <c r="F375">
        <v>4013</v>
      </c>
      <c r="G375">
        <v>4762</v>
      </c>
      <c r="H375">
        <v>4861</v>
      </c>
      <c r="I375">
        <v>4353</v>
      </c>
      <c r="J375">
        <v>4456</v>
      </c>
      <c r="K375">
        <v>4423</v>
      </c>
      <c r="L375">
        <v>4247</v>
      </c>
      <c r="M375">
        <v>4647</v>
      </c>
      <c r="N375">
        <v>4796</v>
      </c>
      <c r="O375">
        <v>4641</v>
      </c>
      <c r="P375">
        <v>4130</v>
      </c>
      <c r="Q375">
        <v>4685</v>
      </c>
      <c r="R375">
        <v>4905</v>
      </c>
      <c r="S375">
        <v>4287</v>
      </c>
      <c r="T375">
        <v>4536</v>
      </c>
      <c r="U375">
        <v>4964</v>
      </c>
      <c r="V375">
        <v>4723</v>
      </c>
      <c r="W375">
        <v>4652</v>
      </c>
      <c r="X375">
        <v>4995</v>
      </c>
      <c r="Y375">
        <v>4848</v>
      </c>
      <c r="Z375">
        <v>4548</v>
      </c>
      <c r="AA375">
        <v>4321</v>
      </c>
      <c r="AB375">
        <v>4863</v>
      </c>
      <c r="AC375">
        <v>4618</v>
      </c>
    </row>
    <row r="376" spans="1:29" x14ac:dyDescent="0.2">
      <c r="A376" s="72" t="s">
        <v>203</v>
      </c>
      <c r="B376" s="145" t="s">
        <v>233</v>
      </c>
      <c r="C376" s="73" t="s">
        <v>210</v>
      </c>
      <c r="D376" s="74" t="str">
        <f t="shared" si="28"/>
        <v>UKFirefoxProductView</v>
      </c>
      <c r="F376">
        <v>3802</v>
      </c>
      <c r="G376">
        <v>3424</v>
      </c>
      <c r="H376">
        <v>3936</v>
      </c>
      <c r="I376">
        <v>3302</v>
      </c>
      <c r="J376">
        <v>3568</v>
      </c>
      <c r="K376">
        <v>3444</v>
      </c>
      <c r="L376">
        <v>3514</v>
      </c>
      <c r="M376">
        <v>3787</v>
      </c>
      <c r="N376">
        <v>3562</v>
      </c>
      <c r="O376">
        <v>3821</v>
      </c>
      <c r="P376">
        <v>3498</v>
      </c>
      <c r="Q376">
        <v>3007</v>
      </c>
      <c r="R376">
        <v>3281</v>
      </c>
      <c r="S376">
        <v>3858</v>
      </c>
      <c r="T376">
        <v>3695</v>
      </c>
      <c r="U376">
        <v>3988</v>
      </c>
      <c r="V376">
        <v>3222</v>
      </c>
      <c r="W376">
        <v>3247</v>
      </c>
      <c r="X376">
        <v>3671</v>
      </c>
      <c r="Y376">
        <v>3831</v>
      </c>
      <c r="Z376">
        <v>3923</v>
      </c>
      <c r="AA376">
        <v>3805</v>
      </c>
      <c r="AB376">
        <v>3205</v>
      </c>
      <c r="AC376">
        <v>3952</v>
      </c>
    </row>
    <row r="377" spans="1:29" x14ac:dyDescent="0.2">
      <c r="A377" s="72" t="s">
        <v>203</v>
      </c>
      <c r="B377" s="145" t="s">
        <v>233</v>
      </c>
      <c r="C377" s="73" t="s">
        <v>211</v>
      </c>
      <c r="D377" s="74" t="str">
        <f t="shared" si="28"/>
        <v>UKFirefoxAddToCart</v>
      </c>
      <c r="F377">
        <v>1336</v>
      </c>
      <c r="G377">
        <v>1260</v>
      </c>
      <c r="H377">
        <v>1379</v>
      </c>
      <c r="I377">
        <v>1218</v>
      </c>
      <c r="J377">
        <v>1181</v>
      </c>
      <c r="K377">
        <v>1308</v>
      </c>
      <c r="L377">
        <v>1380</v>
      </c>
      <c r="M377">
        <v>1071</v>
      </c>
      <c r="N377">
        <v>1018</v>
      </c>
      <c r="O377">
        <v>1500</v>
      </c>
      <c r="P377">
        <v>1202</v>
      </c>
      <c r="Q377">
        <v>1027</v>
      </c>
      <c r="R377">
        <v>1358</v>
      </c>
      <c r="S377">
        <v>1174</v>
      </c>
      <c r="T377">
        <v>1105</v>
      </c>
      <c r="U377">
        <v>1004</v>
      </c>
      <c r="V377">
        <v>1467</v>
      </c>
      <c r="W377">
        <v>1109</v>
      </c>
      <c r="X377">
        <v>1228</v>
      </c>
      <c r="Y377">
        <v>1015</v>
      </c>
      <c r="Z377">
        <v>1083</v>
      </c>
      <c r="AA377">
        <v>1126</v>
      </c>
      <c r="AB377">
        <v>1468</v>
      </c>
      <c r="AC377">
        <v>1096</v>
      </c>
    </row>
    <row r="378" spans="1:29" x14ac:dyDescent="0.2">
      <c r="A378" s="72" t="s">
        <v>203</v>
      </c>
      <c r="B378" s="145" t="s">
        <v>233</v>
      </c>
      <c r="C378" s="73" t="s">
        <v>261</v>
      </c>
      <c r="D378" s="74" t="str">
        <f t="shared" si="28"/>
        <v>UKFirefoxStep1</v>
      </c>
      <c r="F378">
        <v>803</v>
      </c>
      <c r="G378">
        <v>848</v>
      </c>
      <c r="H378">
        <v>863</v>
      </c>
      <c r="I378">
        <v>808</v>
      </c>
      <c r="J378">
        <v>837</v>
      </c>
      <c r="K378">
        <v>819</v>
      </c>
      <c r="L378">
        <v>849</v>
      </c>
      <c r="M378">
        <v>828</v>
      </c>
      <c r="N378">
        <v>843</v>
      </c>
      <c r="O378">
        <v>841</v>
      </c>
      <c r="P378">
        <v>827</v>
      </c>
      <c r="Q378">
        <v>839</v>
      </c>
      <c r="R378">
        <v>840</v>
      </c>
      <c r="S378">
        <v>844</v>
      </c>
      <c r="T378">
        <v>896</v>
      </c>
      <c r="U378">
        <v>805</v>
      </c>
      <c r="V378">
        <v>833</v>
      </c>
      <c r="W378">
        <v>900</v>
      </c>
      <c r="X378">
        <v>842</v>
      </c>
      <c r="Y378">
        <v>808</v>
      </c>
      <c r="Z378">
        <v>895</v>
      </c>
      <c r="AA378">
        <v>892</v>
      </c>
      <c r="AB378">
        <v>862</v>
      </c>
      <c r="AC378">
        <v>811</v>
      </c>
    </row>
    <row r="379" spans="1:29" x14ac:dyDescent="0.2">
      <c r="A379" s="72" t="s">
        <v>203</v>
      </c>
      <c r="B379" s="145" t="s">
        <v>233</v>
      </c>
      <c r="C379" s="73" t="s">
        <v>13</v>
      </c>
      <c r="D379" s="74" t="str">
        <f t="shared" si="28"/>
        <v>UKFirefoxOrder</v>
      </c>
      <c r="F379">
        <v>849</v>
      </c>
      <c r="G379">
        <v>833</v>
      </c>
      <c r="H379">
        <v>820</v>
      </c>
      <c r="I379">
        <v>845</v>
      </c>
      <c r="J379">
        <v>813</v>
      </c>
      <c r="K379">
        <v>814</v>
      </c>
      <c r="L379">
        <v>811</v>
      </c>
      <c r="M379">
        <v>811</v>
      </c>
      <c r="N379">
        <v>806</v>
      </c>
      <c r="O379">
        <v>818</v>
      </c>
      <c r="P379">
        <v>809</v>
      </c>
      <c r="Q379">
        <v>803</v>
      </c>
      <c r="R379">
        <v>843</v>
      </c>
      <c r="S379">
        <v>812</v>
      </c>
      <c r="T379">
        <v>816</v>
      </c>
      <c r="U379">
        <v>813</v>
      </c>
      <c r="V379">
        <v>836</v>
      </c>
      <c r="W379">
        <v>814</v>
      </c>
      <c r="X379">
        <v>811</v>
      </c>
      <c r="Y379">
        <v>809</v>
      </c>
      <c r="Z379">
        <v>825</v>
      </c>
      <c r="AA379">
        <v>844</v>
      </c>
      <c r="AB379">
        <v>825</v>
      </c>
      <c r="AC379">
        <v>819</v>
      </c>
    </row>
    <row r="381" spans="1:29" x14ac:dyDescent="0.2">
      <c r="A381" s="72" t="s">
        <v>203</v>
      </c>
      <c r="B381" s="145" t="s">
        <v>234</v>
      </c>
      <c r="C381" s="73" t="s">
        <v>11</v>
      </c>
      <c r="D381" s="74" t="str">
        <f t="shared" ref="D381:D386" si="29">A381&amp;B381&amp;C381</f>
        <v>UKEdgeSessions</v>
      </c>
      <c r="F381">
        <v>8008</v>
      </c>
      <c r="G381">
        <v>7611</v>
      </c>
      <c r="H381">
        <v>7268</v>
      </c>
      <c r="I381">
        <v>8637</v>
      </c>
      <c r="J381">
        <v>8661</v>
      </c>
      <c r="K381">
        <v>8508</v>
      </c>
      <c r="L381">
        <v>7833</v>
      </c>
      <c r="M381">
        <v>7985</v>
      </c>
      <c r="N381">
        <v>7657</v>
      </c>
      <c r="O381">
        <v>7928</v>
      </c>
      <c r="P381">
        <v>7645</v>
      </c>
      <c r="Q381">
        <v>7622</v>
      </c>
      <c r="R381">
        <v>8328</v>
      </c>
      <c r="S381">
        <v>8670</v>
      </c>
      <c r="T381">
        <v>7191</v>
      </c>
      <c r="U381">
        <v>7431</v>
      </c>
      <c r="V381">
        <v>8638</v>
      </c>
      <c r="W381">
        <v>8777</v>
      </c>
      <c r="X381">
        <v>7057</v>
      </c>
      <c r="Y381">
        <v>7405</v>
      </c>
      <c r="Z381">
        <v>8781</v>
      </c>
      <c r="AA381">
        <v>8751</v>
      </c>
      <c r="AB381">
        <v>7183</v>
      </c>
      <c r="AC381">
        <v>8804</v>
      </c>
    </row>
    <row r="382" spans="1:29" x14ac:dyDescent="0.2">
      <c r="A382" s="72" t="s">
        <v>203</v>
      </c>
      <c r="B382" s="145" t="s">
        <v>234</v>
      </c>
      <c r="C382" s="73" t="s">
        <v>209</v>
      </c>
      <c r="D382" s="74" t="str">
        <f t="shared" si="29"/>
        <v>UKEdgeCategoryView</v>
      </c>
      <c r="F382">
        <v>4806</v>
      </c>
      <c r="G382">
        <v>4354</v>
      </c>
      <c r="H382">
        <v>4523</v>
      </c>
      <c r="I382">
        <v>4067</v>
      </c>
      <c r="J382">
        <v>4957</v>
      </c>
      <c r="K382">
        <v>4836</v>
      </c>
      <c r="L382">
        <v>4567</v>
      </c>
      <c r="M382">
        <v>4272</v>
      </c>
      <c r="N382">
        <v>4388</v>
      </c>
      <c r="O382">
        <v>4275</v>
      </c>
      <c r="P382">
        <v>4101</v>
      </c>
      <c r="Q382">
        <v>4777</v>
      </c>
      <c r="R382">
        <v>4600</v>
      </c>
      <c r="S382">
        <v>4944</v>
      </c>
      <c r="T382">
        <v>4113</v>
      </c>
      <c r="U382">
        <v>4683</v>
      </c>
      <c r="V382">
        <v>4063</v>
      </c>
      <c r="W382">
        <v>4283</v>
      </c>
      <c r="X382">
        <v>4086</v>
      </c>
      <c r="Y382">
        <v>4086</v>
      </c>
      <c r="Z382">
        <v>4108</v>
      </c>
      <c r="AA382">
        <v>4469</v>
      </c>
      <c r="AB382">
        <v>4369</v>
      </c>
      <c r="AC382">
        <v>4319</v>
      </c>
    </row>
    <row r="383" spans="1:29" x14ac:dyDescent="0.2">
      <c r="A383" s="72" t="s">
        <v>203</v>
      </c>
      <c r="B383" s="145" t="s">
        <v>234</v>
      </c>
      <c r="C383" s="73" t="s">
        <v>210</v>
      </c>
      <c r="D383" s="74" t="str">
        <f t="shared" si="29"/>
        <v>UKEdgeProductView</v>
      </c>
      <c r="F383">
        <v>3132</v>
      </c>
      <c r="G383">
        <v>3791</v>
      </c>
      <c r="H383">
        <v>3740</v>
      </c>
      <c r="I383">
        <v>3559</v>
      </c>
      <c r="J383">
        <v>3542</v>
      </c>
      <c r="K383">
        <v>3522</v>
      </c>
      <c r="L383">
        <v>3351</v>
      </c>
      <c r="M383">
        <v>3120</v>
      </c>
      <c r="N383">
        <v>3820</v>
      </c>
      <c r="O383">
        <v>3344</v>
      </c>
      <c r="P383">
        <v>3867</v>
      </c>
      <c r="Q383">
        <v>3410</v>
      </c>
      <c r="R383">
        <v>3786</v>
      </c>
      <c r="S383">
        <v>3412</v>
      </c>
      <c r="T383">
        <v>3666</v>
      </c>
      <c r="U383">
        <v>3459</v>
      </c>
      <c r="V383">
        <v>3571</v>
      </c>
      <c r="W383">
        <v>3204</v>
      </c>
      <c r="X383">
        <v>3431</v>
      </c>
      <c r="Y383">
        <v>3228</v>
      </c>
      <c r="Z383">
        <v>3486</v>
      </c>
      <c r="AA383">
        <v>3090</v>
      </c>
      <c r="AB383">
        <v>3643</v>
      </c>
      <c r="AC383">
        <v>3281</v>
      </c>
    </row>
    <row r="384" spans="1:29" x14ac:dyDescent="0.2">
      <c r="A384" s="72" t="s">
        <v>203</v>
      </c>
      <c r="B384" s="145" t="s">
        <v>234</v>
      </c>
      <c r="C384" s="73" t="s">
        <v>211</v>
      </c>
      <c r="D384" s="74" t="str">
        <f t="shared" si="29"/>
        <v>UKEdgeAddToCart</v>
      </c>
      <c r="F384">
        <v>1430</v>
      </c>
      <c r="G384">
        <v>1405</v>
      </c>
      <c r="H384">
        <v>1189</v>
      </c>
      <c r="I384">
        <v>1120</v>
      </c>
      <c r="J384">
        <v>1172</v>
      </c>
      <c r="K384">
        <v>1301</v>
      </c>
      <c r="L384">
        <v>1417</v>
      </c>
      <c r="M384">
        <v>1057</v>
      </c>
      <c r="N384">
        <v>1311</v>
      </c>
      <c r="O384">
        <v>1077</v>
      </c>
      <c r="P384">
        <v>1439</v>
      </c>
      <c r="Q384">
        <v>1360</v>
      </c>
      <c r="R384">
        <v>1161</v>
      </c>
      <c r="S384">
        <v>1235</v>
      </c>
      <c r="T384">
        <v>1364</v>
      </c>
      <c r="U384">
        <v>1327</v>
      </c>
      <c r="V384">
        <v>1100</v>
      </c>
      <c r="W384">
        <v>1389</v>
      </c>
      <c r="X384">
        <v>1170</v>
      </c>
      <c r="Y384">
        <v>1038</v>
      </c>
      <c r="Z384">
        <v>1106</v>
      </c>
      <c r="AA384">
        <v>1150</v>
      </c>
      <c r="AB384">
        <v>1435</v>
      </c>
      <c r="AC384">
        <v>1343</v>
      </c>
    </row>
    <row r="385" spans="1:29" x14ac:dyDescent="0.2">
      <c r="A385" s="72" t="s">
        <v>203</v>
      </c>
      <c r="B385" s="145" t="s">
        <v>234</v>
      </c>
      <c r="C385" s="73" t="s">
        <v>261</v>
      </c>
      <c r="D385" s="74" t="str">
        <f t="shared" si="29"/>
        <v>UKEdgeStep1</v>
      </c>
      <c r="F385">
        <v>832</v>
      </c>
      <c r="G385">
        <v>858</v>
      </c>
      <c r="H385">
        <v>877</v>
      </c>
      <c r="I385">
        <v>844</v>
      </c>
      <c r="J385">
        <v>886</v>
      </c>
      <c r="K385">
        <v>828</v>
      </c>
      <c r="L385">
        <v>869</v>
      </c>
      <c r="M385">
        <v>846</v>
      </c>
      <c r="N385">
        <v>823</v>
      </c>
      <c r="O385">
        <v>821</v>
      </c>
      <c r="P385">
        <v>874</v>
      </c>
      <c r="Q385">
        <v>895</v>
      </c>
      <c r="R385">
        <v>859</v>
      </c>
      <c r="S385">
        <v>858</v>
      </c>
      <c r="T385">
        <v>809</v>
      </c>
      <c r="U385">
        <v>804</v>
      </c>
      <c r="V385">
        <v>861</v>
      </c>
      <c r="W385">
        <v>875</v>
      </c>
      <c r="X385">
        <v>865</v>
      </c>
      <c r="Y385">
        <v>838</v>
      </c>
      <c r="Z385">
        <v>897</v>
      </c>
      <c r="AA385">
        <v>856</v>
      </c>
      <c r="AB385">
        <v>885</v>
      </c>
      <c r="AC385">
        <v>887</v>
      </c>
    </row>
    <row r="386" spans="1:29" x14ac:dyDescent="0.2">
      <c r="A386" s="72" t="s">
        <v>203</v>
      </c>
      <c r="B386" s="145" t="s">
        <v>234</v>
      </c>
      <c r="C386" s="73" t="s">
        <v>13</v>
      </c>
      <c r="D386" s="74" t="str">
        <f t="shared" si="29"/>
        <v>UKEdgeOrder</v>
      </c>
      <c r="F386">
        <v>805</v>
      </c>
      <c r="G386">
        <v>845</v>
      </c>
      <c r="H386">
        <v>807</v>
      </c>
      <c r="I386">
        <v>846</v>
      </c>
      <c r="J386">
        <v>841</v>
      </c>
      <c r="K386">
        <v>840</v>
      </c>
      <c r="L386">
        <v>817</v>
      </c>
      <c r="M386">
        <v>816</v>
      </c>
      <c r="N386">
        <v>807</v>
      </c>
      <c r="O386">
        <v>805</v>
      </c>
      <c r="P386">
        <v>817</v>
      </c>
      <c r="Q386">
        <v>808</v>
      </c>
      <c r="R386">
        <v>849</v>
      </c>
      <c r="S386">
        <v>818</v>
      </c>
      <c r="T386">
        <v>820</v>
      </c>
      <c r="U386">
        <v>831</v>
      </c>
      <c r="V386">
        <v>815</v>
      </c>
      <c r="W386">
        <v>821</v>
      </c>
      <c r="X386">
        <v>807</v>
      </c>
      <c r="Y386">
        <v>822</v>
      </c>
      <c r="Z386">
        <v>821</v>
      </c>
      <c r="AA386">
        <v>835</v>
      </c>
      <c r="AB386">
        <v>826</v>
      </c>
      <c r="AC386">
        <v>849</v>
      </c>
    </row>
    <row r="388" spans="1:29" x14ac:dyDescent="0.2">
      <c r="A388" s="72" t="s">
        <v>203</v>
      </c>
      <c r="B388" s="145" t="s">
        <v>235</v>
      </c>
      <c r="C388" s="73" t="s">
        <v>11</v>
      </c>
      <c r="D388" s="74" t="str">
        <f t="shared" ref="D388:D393" si="30">A388&amp;B388&amp;C388</f>
        <v>UKInternet ExplorerSessions</v>
      </c>
      <c r="F388">
        <v>8212</v>
      </c>
      <c r="G388">
        <v>7788</v>
      </c>
      <c r="H388">
        <v>7278</v>
      </c>
      <c r="I388">
        <v>7748</v>
      </c>
      <c r="J388">
        <v>8108</v>
      </c>
      <c r="K388">
        <v>7502</v>
      </c>
      <c r="L388">
        <v>8320</v>
      </c>
      <c r="M388">
        <v>8570</v>
      </c>
      <c r="N388">
        <v>7247</v>
      </c>
      <c r="O388">
        <v>7973</v>
      </c>
      <c r="P388">
        <v>7837</v>
      </c>
      <c r="Q388">
        <v>8796</v>
      </c>
      <c r="R388">
        <v>8733</v>
      </c>
      <c r="S388">
        <v>8936</v>
      </c>
      <c r="T388">
        <v>8031</v>
      </c>
      <c r="U388">
        <v>8982</v>
      </c>
      <c r="V388">
        <v>8900</v>
      </c>
      <c r="W388">
        <v>8973</v>
      </c>
      <c r="X388">
        <v>8783</v>
      </c>
      <c r="Y388">
        <v>7534</v>
      </c>
      <c r="Z388">
        <v>8402</v>
      </c>
      <c r="AA388">
        <v>7124</v>
      </c>
      <c r="AB388">
        <v>7936</v>
      </c>
      <c r="AC388">
        <v>7746</v>
      </c>
    </row>
    <row r="389" spans="1:29" x14ac:dyDescent="0.2">
      <c r="A389" s="72" t="s">
        <v>203</v>
      </c>
      <c r="B389" s="145" t="s">
        <v>235</v>
      </c>
      <c r="C389" s="73" t="s">
        <v>209</v>
      </c>
      <c r="D389" s="74" t="str">
        <f t="shared" si="30"/>
        <v>UKInternet ExplorerCategoryView</v>
      </c>
      <c r="F389">
        <v>4726</v>
      </c>
      <c r="G389">
        <v>4172</v>
      </c>
      <c r="H389">
        <v>4227</v>
      </c>
      <c r="I389">
        <v>4923</v>
      </c>
      <c r="J389">
        <v>4126</v>
      </c>
      <c r="K389">
        <v>4478</v>
      </c>
      <c r="L389">
        <v>4624</v>
      </c>
      <c r="M389">
        <v>4892</v>
      </c>
      <c r="N389">
        <v>4726</v>
      </c>
      <c r="O389">
        <v>4610</v>
      </c>
      <c r="P389">
        <v>4560</v>
      </c>
      <c r="Q389">
        <v>4899</v>
      </c>
      <c r="R389">
        <v>4002</v>
      </c>
      <c r="S389">
        <v>4586</v>
      </c>
      <c r="T389">
        <v>4206</v>
      </c>
      <c r="U389">
        <v>4894</v>
      </c>
      <c r="V389">
        <v>4467</v>
      </c>
      <c r="W389">
        <v>4485</v>
      </c>
      <c r="X389">
        <v>4775</v>
      </c>
      <c r="Y389">
        <v>4483</v>
      </c>
      <c r="Z389">
        <v>4974</v>
      </c>
      <c r="AA389">
        <v>4599</v>
      </c>
      <c r="AB389">
        <v>4168</v>
      </c>
      <c r="AC389">
        <v>4067</v>
      </c>
    </row>
    <row r="390" spans="1:29" x14ac:dyDescent="0.2">
      <c r="A390" s="72" t="s">
        <v>203</v>
      </c>
      <c r="B390" s="145" t="s">
        <v>235</v>
      </c>
      <c r="C390" s="73" t="s">
        <v>210</v>
      </c>
      <c r="D390" s="74" t="str">
        <f t="shared" si="30"/>
        <v>UKInternet ExplorerProductView</v>
      </c>
      <c r="F390">
        <v>3744</v>
      </c>
      <c r="G390">
        <v>3732</v>
      </c>
      <c r="H390">
        <v>3413</v>
      </c>
      <c r="I390">
        <v>3703</v>
      </c>
      <c r="J390">
        <v>3841</v>
      </c>
      <c r="K390">
        <v>3031</v>
      </c>
      <c r="L390">
        <v>3426</v>
      </c>
      <c r="M390">
        <v>3268</v>
      </c>
      <c r="N390">
        <v>3328</v>
      </c>
      <c r="O390">
        <v>3680</v>
      </c>
      <c r="P390">
        <v>3060</v>
      </c>
      <c r="Q390">
        <v>3559</v>
      </c>
      <c r="R390">
        <v>3942</v>
      </c>
      <c r="S390">
        <v>3605</v>
      </c>
      <c r="T390">
        <v>3365</v>
      </c>
      <c r="U390">
        <v>3999</v>
      </c>
      <c r="V390">
        <v>3203</v>
      </c>
      <c r="W390">
        <v>3451</v>
      </c>
      <c r="X390">
        <v>3675</v>
      </c>
      <c r="Y390">
        <v>3338</v>
      </c>
      <c r="Z390">
        <v>3317</v>
      </c>
      <c r="AA390">
        <v>3002</v>
      </c>
      <c r="AB390">
        <v>3826</v>
      </c>
      <c r="AC390">
        <v>3337</v>
      </c>
    </row>
    <row r="391" spans="1:29" x14ac:dyDescent="0.2">
      <c r="A391" s="72" t="s">
        <v>203</v>
      </c>
      <c r="B391" s="145" t="s">
        <v>235</v>
      </c>
      <c r="C391" s="73" t="s">
        <v>211</v>
      </c>
      <c r="D391" s="74" t="str">
        <f t="shared" si="30"/>
        <v>UKInternet ExplorerAddToCart</v>
      </c>
      <c r="F391">
        <v>1235</v>
      </c>
      <c r="G391">
        <v>1259</v>
      </c>
      <c r="H391">
        <v>1244</v>
      </c>
      <c r="I391">
        <v>1266</v>
      </c>
      <c r="J391">
        <v>1282</v>
      </c>
      <c r="K391">
        <v>1410</v>
      </c>
      <c r="L391">
        <v>1322</v>
      </c>
      <c r="M391">
        <v>1340</v>
      </c>
      <c r="N391">
        <v>1227</v>
      </c>
      <c r="O391">
        <v>1080</v>
      </c>
      <c r="P391">
        <v>1163</v>
      </c>
      <c r="Q391">
        <v>1196</v>
      </c>
      <c r="R391">
        <v>1263</v>
      </c>
      <c r="S391">
        <v>1359</v>
      </c>
      <c r="T391">
        <v>1058</v>
      </c>
      <c r="U391">
        <v>1360</v>
      </c>
      <c r="V391">
        <v>1079</v>
      </c>
      <c r="W391">
        <v>1392</v>
      </c>
      <c r="X391">
        <v>1018</v>
      </c>
      <c r="Y391">
        <v>1241</v>
      </c>
      <c r="Z391">
        <v>1216</v>
      </c>
      <c r="AA391">
        <v>1108</v>
      </c>
      <c r="AB391">
        <v>1398</v>
      </c>
      <c r="AC391">
        <v>1003</v>
      </c>
    </row>
    <row r="392" spans="1:29" x14ac:dyDescent="0.2">
      <c r="A392" s="72" t="s">
        <v>203</v>
      </c>
      <c r="B392" s="145" t="s">
        <v>235</v>
      </c>
      <c r="C392" s="73" t="s">
        <v>261</v>
      </c>
      <c r="D392" s="74" t="str">
        <f t="shared" si="30"/>
        <v>UKInternet ExplorerStep1</v>
      </c>
      <c r="F392">
        <v>890</v>
      </c>
      <c r="G392">
        <v>873</v>
      </c>
      <c r="H392">
        <v>884</v>
      </c>
      <c r="I392">
        <v>888</v>
      </c>
      <c r="J392">
        <v>816</v>
      </c>
      <c r="K392">
        <v>816</v>
      </c>
      <c r="L392">
        <v>889</v>
      </c>
      <c r="M392">
        <v>870</v>
      </c>
      <c r="N392">
        <v>829</v>
      </c>
      <c r="O392">
        <v>896</v>
      </c>
      <c r="P392">
        <v>823</v>
      </c>
      <c r="Q392">
        <v>873</v>
      </c>
      <c r="R392">
        <v>870</v>
      </c>
      <c r="S392">
        <v>845</v>
      </c>
      <c r="T392">
        <v>879</v>
      </c>
      <c r="U392">
        <v>896</v>
      </c>
      <c r="V392">
        <v>821</v>
      </c>
      <c r="W392">
        <v>836</v>
      </c>
      <c r="X392">
        <v>885</v>
      </c>
      <c r="Y392">
        <v>870</v>
      </c>
      <c r="Z392">
        <v>828</v>
      </c>
      <c r="AA392">
        <v>837</v>
      </c>
      <c r="AB392">
        <v>848</v>
      </c>
      <c r="AC392">
        <v>870</v>
      </c>
    </row>
    <row r="393" spans="1:29" x14ac:dyDescent="0.2">
      <c r="A393" s="72" t="s">
        <v>203</v>
      </c>
      <c r="B393" s="145" t="s">
        <v>235</v>
      </c>
      <c r="C393" s="73" t="s">
        <v>13</v>
      </c>
      <c r="D393" s="74" t="str">
        <f t="shared" si="30"/>
        <v>UKInternet ExplorerOrder</v>
      </c>
      <c r="F393">
        <v>824</v>
      </c>
      <c r="G393">
        <v>807</v>
      </c>
      <c r="H393">
        <v>842</v>
      </c>
      <c r="I393">
        <v>845</v>
      </c>
      <c r="J393">
        <v>810</v>
      </c>
      <c r="K393">
        <v>839</v>
      </c>
      <c r="L393">
        <v>812</v>
      </c>
      <c r="M393">
        <v>822</v>
      </c>
      <c r="N393">
        <v>829</v>
      </c>
      <c r="O393">
        <v>808</v>
      </c>
      <c r="P393">
        <v>819</v>
      </c>
      <c r="Q393">
        <v>812</v>
      </c>
      <c r="R393">
        <v>833</v>
      </c>
      <c r="S393">
        <v>826</v>
      </c>
      <c r="T393">
        <v>847</v>
      </c>
      <c r="U393">
        <v>849</v>
      </c>
      <c r="V393">
        <v>825</v>
      </c>
      <c r="W393">
        <v>803</v>
      </c>
      <c r="X393">
        <v>807</v>
      </c>
      <c r="Y393">
        <v>820</v>
      </c>
      <c r="Z393">
        <v>838</v>
      </c>
      <c r="AA393">
        <v>834</v>
      </c>
      <c r="AB393">
        <v>844</v>
      </c>
      <c r="AC393">
        <v>834</v>
      </c>
    </row>
    <row r="395" spans="1:29" x14ac:dyDescent="0.2">
      <c r="A395" s="72" t="s">
        <v>203</v>
      </c>
      <c r="B395" s="145" t="s">
        <v>236</v>
      </c>
      <c r="C395" s="73" t="s">
        <v>11</v>
      </c>
      <c r="D395" s="74" t="str">
        <f t="shared" ref="D395:D411" si="31">A395&amp;B395&amp;C395</f>
        <v>UKSafariSessions</v>
      </c>
      <c r="F395">
        <v>8862</v>
      </c>
      <c r="G395">
        <v>7462</v>
      </c>
      <c r="H395">
        <v>7240</v>
      </c>
      <c r="I395">
        <v>7143</v>
      </c>
      <c r="J395">
        <v>7120</v>
      </c>
      <c r="K395">
        <v>8794</v>
      </c>
      <c r="L395">
        <v>8545</v>
      </c>
      <c r="M395">
        <v>7637</v>
      </c>
      <c r="N395">
        <v>8983</v>
      </c>
      <c r="O395">
        <v>8594</v>
      </c>
      <c r="P395">
        <v>7744</v>
      </c>
      <c r="Q395">
        <v>7882</v>
      </c>
      <c r="R395">
        <v>8299</v>
      </c>
      <c r="S395">
        <v>8889</v>
      </c>
      <c r="T395">
        <v>8142</v>
      </c>
      <c r="U395">
        <v>8607</v>
      </c>
      <c r="V395">
        <v>7995</v>
      </c>
      <c r="W395">
        <v>7013</v>
      </c>
      <c r="X395">
        <v>8092</v>
      </c>
      <c r="Y395">
        <v>7806</v>
      </c>
      <c r="Z395">
        <v>8650</v>
      </c>
      <c r="AA395">
        <v>7837</v>
      </c>
      <c r="AB395">
        <v>8722</v>
      </c>
      <c r="AC395">
        <v>7959</v>
      </c>
    </row>
    <row r="396" spans="1:29" x14ac:dyDescent="0.2">
      <c r="A396" s="72" t="s">
        <v>203</v>
      </c>
      <c r="B396" s="145" t="s">
        <v>236</v>
      </c>
      <c r="C396" s="73" t="s">
        <v>209</v>
      </c>
      <c r="D396" s="74" t="str">
        <f t="shared" si="31"/>
        <v>UKSafariCategoryView</v>
      </c>
      <c r="F396">
        <v>4403</v>
      </c>
      <c r="G396">
        <v>4528</v>
      </c>
      <c r="H396">
        <v>4375</v>
      </c>
      <c r="I396">
        <v>4796</v>
      </c>
      <c r="J396">
        <v>4649</v>
      </c>
      <c r="K396">
        <v>4445</v>
      </c>
      <c r="L396">
        <v>4263</v>
      </c>
      <c r="M396">
        <v>4251</v>
      </c>
      <c r="N396">
        <v>4704</v>
      </c>
      <c r="O396">
        <v>4576</v>
      </c>
      <c r="P396">
        <v>4158</v>
      </c>
      <c r="Q396">
        <v>4941</v>
      </c>
      <c r="R396">
        <v>4008</v>
      </c>
      <c r="S396">
        <v>4396</v>
      </c>
      <c r="T396">
        <v>4496</v>
      </c>
      <c r="U396">
        <v>4951</v>
      </c>
      <c r="V396">
        <v>4403</v>
      </c>
      <c r="W396">
        <v>4701</v>
      </c>
      <c r="X396">
        <v>4414</v>
      </c>
      <c r="Y396">
        <v>4574</v>
      </c>
      <c r="Z396">
        <v>4610</v>
      </c>
      <c r="AA396">
        <v>4599</v>
      </c>
      <c r="AB396">
        <v>4113</v>
      </c>
      <c r="AC396">
        <v>4809</v>
      </c>
    </row>
    <row r="397" spans="1:29" x14ac:dyDescent="0.2">
      <c r="A397" s="72" t="s">
        <v>203</v>
      </c>
      <c r="B397" s="145" t="s">
        <v>236</v>
      </c>
      <c r="C397" s="73" t="s">
        <v>210</v>
      </c>
      <c r="D397" s="74" t="str">
        <f t="shared" si="31"/>
        <v>UKSafariProductView</v>
      </c>
      <c r="F397">
        <v>3880</v>
      </c>
      <c r="G397">
        <v>3480</v>
      </c>
      <c r="H397">
        <v>3772</v>
      </c>
      <c r="I397">
        <v>3658</v>
      </c>
      <c r="J397">
        <v>3554</v>
      </c>
      <c r="K397">
        <v>3098</v>
      </c>
      <c r="L397">
        <v>3887</v>
      </c>
      <c r="M397">
        <v>3847</v>
      </c>
      <c r="N397">
        <v>3006</v>
      </c>
      <c r="O397">
        <v>3343</v>
      </c>
      <c r="P397">
        <v>3932</v>
      </c>
      <c r="Q397">
        <v>3332</v>
      </c>
      <c r="R397">
        <v>3298</v>
      </c>
      <c r="S397">
        <v>3324</v>
      </c>
      <c r="T397">
        <v>3286</v>
      </c>
      <c r="U397">
        <v>3906</v>
      </c>
      <c r="V397">
        <v>3497</v>
      </c>
      <c r="W397">
        <v>3310</v>
      </c>
      <c r="X397">
        <v>3048</v>
      </c>
      <c r="Y397">
        <v>3220</v>
      </c>
      <c r="Z397">
        <v>3667</v>
      </c>
      <c r="AA397">
        <v>3896</v>
      </c>
      <c r="AB397">
        <v>3989</v>
      </c>
      <c r="AC397">
        <v>3689</v>
      </c>
    </row>
    <row r="398" spans="1:29" x14ac:dyDescent="0.2">
      <c r="A398" s="72" t="s">
        <v>203</v>
      </c>
      <c r="B398" s="145" t="s">
        <v>236</v>
      </c>
      <c r="C398" s="73" t="s">
        <v>211</v>
      </c>
      <c r="D398" s="74" t="str">
        <f t="shared" si="31"/>
        <v>UKSafariAddToCart</v>
      </c>
      <c r="F398">
        <v>1115</v>
      </c>
      <c r="G398">
        <v>1356</v>
      </c>
      <c r="H398">
        <v>1326</v>
      </c>
      <c r="I398">
        <v>1243</v>
      </c>
      <c r="J398">
        <v>1120</v>
      </c>
      <c r="K398">
        <v>1226</v>
      </c>
      <c r="L398">
        <v>1237</v>
      </c>
      <c r="M398">
        <v>1031</v>
      </c>
      <c r="N398">
        <v>1415</v>
      </c>
      <c r="O398">
        <v>1309</v>
      </c>
      <c r="P398">
        <v>1457</v>
      </c>
      <c r="Q398">
        <v>1333</v>
      </c>
      <c r="R398">
        <v>1003</v>
      </c>
      <c r="S398">
        <v>1197</v>
      </c>
      <c r="T398">
        <v>1060</v>
      </c>
      <c r="U398">
        <v>1450</v>
      </c>
      <c r="V398">
        <v>1364</v>
      </c>
      <c r="W398">
        <v>1330</v>
      </c>
      <c r="X398">
        <v>1470</v>
      </c>
      <c r="Y398">
        <v>1356</v>
      </c>
      <c r="Z398">
        <v>1144</v>
      </c>
      <c r="AA398">
        <v>1089</v>
      </c>
      <c r="AB398">
        <v>1214</v>
      </c>
      <c r="AC398">
        <v>1010</v>
      </c>
    </row>
    <row r="399" spans="1:29" x14ac:dyDescent="0.2">
      <c r="A399" s="72" t="s">
        <v>203</v>
      </c>
      <c r="B399" s="145" t="s">
        <v>236</v>
      </c>
      <c r="C399" s="73" t="s">
        <v>261</v>
      </c>
      <c r="D399" s="74" t="str">
        <f t="shared" si="31"/>
        <v>UKSafariStep1</v>
      </c>
      <c r="F399">
        <v>889</v>
      </c>
      <c r="G399">
        <v>825</v>
      </c>
      <c r="H399">
        <v>841</v>
      </c>
      <c r="I399">
        <v>884</v>
      </c>
      <c r="J399">
        <v>833</v>
      </c>
      <c r="K399">
        <v>871</v>
      </c>
      <c r="L399">
        <v>811</v>
      </c>
      <c r="M399">
        <v>848</v>
      </c>
      <c r="N399">
        <v>859</v>
      </c>
      <c r="O399">
        <v>813</v>
      </c>
      <c r="P399">
        <v>872</v>
      </c>
      <c r="Q399">
        <v>855</v>
      </c>
      <c r="R399">
        <v>882</v>
      </c>
      <c r="S399">
        <v>887</v>
      </c>
      <c r="T399">
        <v>892</v>
      </c>
      <c r="U399">
        <v>801</v>
      </c>
      <c r="V399">
        <v>900</v>
      </c>
      <c r="W399">
        <v>856</v>
      </c>
      <c r="X399">
        <v>849</v>
      </c>
      <c r="Y399">
        <v>836</v>
      </c>
      <c r="Z399">
        <v>874</v>
      </c>
      <c r="AA399">
        <v>900</v>
      </c>
      <c r="AB399">
        <v>829</v>
      </c>
      <c r="AC399">
        <v>817</v>
      </c>
    </row>
    <row r="400" spans="1:29" x14ac:dyDescent="0.2">
      <c r="A400" s="72" t="s">
        <v>203</v>
      </c>
      <c r="B400" s="145" t="s">
        <v>236</v>
      </c>
      <c r="C400" s="73" t="s">
        <v>13</v>
      </c>
      <c r="D400" s="74" t="str">
        <f t="shared" si="31"/>
        <v>UKSafariOrder</v>
      </c>
      <c r="F400">
        <v>801</v>
      </c>
      <c r="G400">
        <v>803</v>
      </c>
      <c r="H400">
        <v>806</v>
      </c>
      <c r="I400">
        <v>806</v>
      </c>
      <c r="J400">
        <v>837</v>
      </c>
      <c r="K400">
        <v>840</v>
      </c>
      <c r="L400">
        <v>831</v>
      </c>
      <c r="M400">
        <v>826</v>
      </c>
      <c r="N400">
        <v>827</v>
      </c>
      <c r="O400">
        <v>835</v>
      </c>
      <c r="P400">
        <v>828</v>
      </c>
      <c r="Q400">
        <v>814</v>
      </c>
      <c r="R400">
        <v>818</v>
      </c>
      <c r="S400">
        <v>819</v>
      </c>
      <c r="T400">
        <v>839</v>
      </c>
      <c r="U400">
        <v>824</v>
      </c>
      <c r="V400">
        <v>843</v>
      </c>
      <c r="W400">
        <v>819</v>
      </c>
      <c r="X400">
        <v>838</v>
      </c>
      <c r="Y400">
        <v>822</v>
      </c>
      <c r="Z400">
        <v>833</v>
      </c>
      <c r="AA400">
        <v>828</v>
      </c>
      <c r="AB400">
        <v>828</v>
      </c>
      <c r="AC400">
        <v>830</v>
      </c>
    </row>
    <row r="402" spans="1:43" x14ac:dyDescent="0.2">
      <c r="A402" s="72" t="s">
        <v>203</v>
      </c>
      <c r="B402" s="145" t="s">
        <v>242</v>
      </c>
      <c r="C402" s="73" t="s">
        <v>11</v>
      </c>
      <c r="D402" s="74" t="str">
        <f t="shared" si="31"/>
        <v>UKFluffy JacketSessions</v>
      </c>
      <c r="F402" s="75">
        <v>4989.6000000000004</v>
      </c>
      <c r="G402" s="75">
        <v>5391.48</v>
      </c>
      <c r="H402" s="75">
        <v>3615</v>
      </c>
      <c r="I402" s="75">
        <v>4923.24</v>
      </c>
      <c r="J402" s="75">
        <v>5326.32</v>
      </c>
      <c r="K402" s="75">
        <v>4190.88</v>
      </c>
      <c r="L402" s="75">
        <v>4706.5199999999995</v>
      </c>
      <c r="M402" s="75">
        <v>4639.2</v>
      </c>
      <c r="N402" s="75">
        <v>5173.6799999999994</v>
      </c>
      <c r="O402" s="75">
        <v>3707.16</v>
      </c>
      <c r="P402" s="75">
        <v>4131.24</v>
      </c>
      <c r="Q402" s="75">
        <v>4978.08</v>
      </c>
      <c r="R402" s="75">
        <v>4935.24</v>
      </c>
      <c r="S402" s="75">
        <v>4038.24</v>
      </c>
      <c r="T402" s="75">
        <v>4996.08</v>
      </c>
      <c r="U402" s="75">
        <v>5199.24</v>
      </c>
      <c r="V402" s="75">
        <v>4272.12</v>
      </c>
      <c r="W402" s="75">
        <v>5164.8</v>
      </c>
      <c r="X402" s="75">
        <v>3807.8399999999997</v>
      </c>
      <c r="Y402" s="75">
        <v>3895.08</v>
      </c>
      <c r="Z402" s="75">
        <v>4924.08</v>
      </c>
      <c r="AA402" s="75">
        <v>3917.2799999999997</v>
      </c>
      <c r="AB402" s="75">
        <v>3839.2799999999997</v>
      </c>
      <c r="AC402" s="75">
        <v>5191.4399999999996</v>
      </c>
      <c r="AD402" s="75"/>
      <c r="AE402" s="75"/>
      <c r="AF402" s="75"/>
      <c r="AG402" s="75"/>
      <c r="AH402" s="75"/>
      <c r="AI402" s="75"/>
      <c r="AJ402" s="75"/>
      <c r="AK402" s="75"/>
      <c r="AL402" s="75"/>
      <c r="AM402" s="75"/>
      <c r="AN402" s="75"/>
      <c r="AO402" s="75"/>
      <c r="AP402" s="75"/>
      <c r="AQ402" s="75"/>
    </row>
    <row r="403" spans="1:43" x14ac:dyDescent="0.2">
      <c r="A403" s="72" t="s">
        <v>203</v>
      </c>
      <c r="B403" s="145" t="s">
        <v>242</v>
      </c>
      <c r="C403" s="73" t="s">
        <v>209</v>
      </c>
      <c r="D403" s="74" t="str">
        <f t="shared" si="31"/>
        <v>UKFluffy JacketCategoryView</v>
      </c>
      <c r="F403" s="75">
        <f>30%*F402</f>
        <v>1496.88</v>
      </c>
      <c r="G403" s="75">
        <f t="shared" ref="G403:AC405" si="32">30%*G402</f>
        <v>1617.4439999999997</v>
      </c>
      <c r="H403" s="75">
        <f t="shared" si="32"/>
        <v>1084.5</v>
      </c>
      <c r="I403" s="75">
        <f t="shared" si="32"/>
        <v>1476.972</v>
      </c>
      <c r="J403" s="75">
        <f t="shared" si="32"/>
        <v>1597.896</v>
      </c>
      <c r="K403" s="75">
        <f t="shared" si="32"/>
        <v>1257.2639999999999</v>
      </c>
      <c r="L403" s="75">
        <f t="shared" si="32"/>
        <v>1411.9559999999999</v>
      </c>
      <c r="M403" s="75">
        <f t="shared" si="32"/>
        <v>1391.76</v>
      </c>
      <c r="N403" s="75">
        <f t="shared" si="32"/>
        <v>1552.1039999999998</v>
      </c>
      <c r="O403" s="75">
        <f t="shared" si="32"/>
        <v>1112.1479999999999</v>
      </c>
      <c r="P403" s="75">
        <f t="shared" si="32"/>
        <v>1239.3719999999998</v>
      </c>
      <c r="Q403" s="75">
        <f t="shared" si="32"/>
        <v>1493.424</v>
      </c>
      <c r="R403" s="75">
        <f t="shared" si="32"/>
        <v>1480.5719999999999</v>
      </c>
      <c r="S403" s="75">
        <f t="shared" si="32"/>
        <v>1211.472</v>
      </c>
      <c r="T403" s="75">
        <f t="shared" si="32"/>
        <v>1498.8239999999998</v>
      </c>
      <c r="U403" s="75">
        <f t="shared" si="32"/>
        <v>1559.7719999999999</v>
      </c>
      <c r="V403" s="75">
        <f t="shared" si="32"/>
        <v>1281.636</v>
      </c>
      <c r="W403" s="75">
        <f t="shared" si="32"/>
        <v>1549.44</v>
      </c>
      <c r="X403" s="75">
        <f t="shared" si="32"/>
        <v>1142.3519999999999</v>
      </c>
      <c r="Y403" s="75">
        <f t="shared" si="32"/>
        <v>1168.5239999999999</v>
      </c>
      <c r="Z403" s="75">
        <f t="shared" si="32"/>
        <v>1477.2239999999999</v>
      </c>
      <c r="AA403" s="75">
        <f t="shared" si="32"/>
        <v>1175.184</v>
      </c>
      <c r="AB403" s="75">
        <f t="shared" si="32"/>
        <v>1151.7839999999999</v>
      </c>
      <c r="AC403" s="75">
        <f t="shared" si="32"/>
        <v>1557.4319999999998</v>
      </c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</row>
    <row r="404" spans="1:43" x14ac:dyDescent="0.2">
      <c r="A404" s="72" t="s">
        <v>203</v>
      </c>
      <c r="B404" s="145" t="s">
        <v>242</v>
      </c>
      <c r="C404" s="73" t="s">
        <v>210</v>
      </c>
      <c r="D404" s="74" t="str">
        <f t="shared" si="31"/>
        <v>UKFluffy JacketProductView</v>
      </c>
      <c r="F404" s="75">
        <f>30%*F403</f>
        <v>449.06400000000002</v>
      </c>
      <c r="G404" s="75">
        <f t="shared" si="32"/>
        <v>485.2331999999999</v>
      </c>
      <c r="H404" s="75">
        <f t="shared" si="32"/>
        <v>325.34999999999997</v>
      </c>
      <c r="I404" s="75">
        <f t="shared" si="32"/>
        <v>443.09159999999997</v>
      </c>
      <c r="J404" s="75">
        <f t="shared" si="32"/>
        <v>479.36879999999996</v>
      </c>
      <c r="K404" s="75">
        <f t="shared" si="32"/>
        <v>377.17919999999998</v>
      </c>
      <c r="L404" s="75">
        <f t="shared" si="32"/>
        <v>423.58679999999998</v>
      </c>
      <c r="M404" s="75">
        <f t="shared" si="32"/>
        <v>417.52799999999996</v>
      </c>
      <c r="N404" s="75">
        <f t="shared" si="32"/>
        <v>465.63119999999992</v>
      </c>
      <c r="O404" s="75">
        <f t="shared" si="32"/>
        <v>333.64439999999996</v>
      </c>
      <c r="P404" s="75">
        <f t="shared" si="32"/>
        <v>371.81159999999994</v>
      </c>
      <c r="Q404" s="75">
        <f t="shared" si="32"/>
        <v>448.02719999999999</v>
      </c>
      <c r="R404" s="75">
        <f t="shared" si="32"/>
        <v>444.17159999999996</v>
      </c>
      <c r="S404" s="75">
        <f t="shared" si="32"/>
        <v>363.44159999999999</v>
      </c>
      <c r="T404" s="75">
        <f t="shared" si="32"/>
        <v>449.64719999999994</v>
      </c>
      <c r="U404" s="75">
        <f t="shared" si="32"/>
        <v>467.93159999999995</v>
      </c>
      <c r="V404" s="75">
        <f t="shared" si="32"/>
        <v>384.49079999999998</v>
      </c>
      <c r="W404" s="75">
        <f t="shared" si="32"/>
        <v>464.83199999999999</v>
      </c>
      <c r="X404" s="75">
        <f t="shared" si="32"/>
        <v>342.70559999999995</v>
      </c>
      <c r="Y404" s="75">
        <f t="shared" si="32"/>
        <v>350.55719999999997</v>
      </c>
      <c r="Z404" s="75">
        <f t="shared" si="32"/>
        <v>443.16719999999998</v>
      </c>
      <c r="AA404" s="75">
        <f t="shared" si="32"/>
        <v>352.55519999999996</v>
      </c>
      <c r="AB404" s="75">
        <f t="shared" si="32"/>
        <v>345.53519999999997</v>
      </c>
      <c r="AC404" s="75">
        <f t="shared" si="32"/>
        <v>467.22959999999989</v>
      </c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</row>
    <row r="405" spans="1:43" x14ac:dyDescent="0.2">
      <c r="A405" s="72" t="s">
        <v>203</v>
      </c>
      <c r="B405" s="145" t="s">
        <v>242</v>
      </c>
      <c r="C405" s="73" t="s">
        <v>211</v>
      </c>
      <c r="D405" s="74" t="str">
        <f t="shared" si="31"/>
        <v>UKFluffy JacketAddToCart</v>
      </c>
      <c r="F405" s="75">
        <f>30%*F404</f>
        <v>134.7192</v>
      </c>
      <c r="G405" s="75">
        <f t="shared" si="32"/>
        <v>145.56995999999995</v>
      </c>
      <c r="H405" s="75">
        <f t="shared" si="32"/>
        <v>97.60499999999999</v>
      </c>
      <c r="I405" s="75">
        <f t="shared" si="32"/>
        <v>132.92747999999997</v>
      </c>
      <c r="J405" s="75">
        <f t="shared" si="32"/>
        <v>143.81063999999998</v>
      </c>
      <c r="K405" s="75">
        <f t="shared" si="32"/>
        <v>113.15375999999999</v>
      </c>
      <c r="L405" s="75">
        <f t="shared" si="32"/>
        <v>127.07603999999999</v>
      </c>
      <c r="M405" s="75">
        <f t="shared" si="32"/>
        <v>125.25839999999998</v>
      </c>
      <c r="N405" s="75">
        <f t="shared" si="32"/>
        <v>139.68935999999997</v>
      </c>
      <c r="O405" s="75">
        <f t="shared" si="32"/>
        <v>100.09331999999999</v>
      </c>
      <c r="P405" s="75">
        <f t="shared" si="32"/>
        <v>111.54347999999997</v>
      </c>
      <c r="Q405" s="75">
        <f t="shared" si="32"/>
        <v>134.40815999999998</v>
      </c>
      <c r="R405" s="75">
        <f t="shared" si="32"/>
        <v>133.25147999999999</v>
      </c>
      <c r="S405" s="75">
        <f t="shared" si="32"/>
        <v>109.03247999999999</v>
      </c>
      <c r="T405" s="75">
        <f t="shared" si="32"/>
        <v>134.89415999999997</v>
      </c>
      <c r="U405" s="75">
        <f t="shared" si="32"/>
        <v>140.37947999999997</v>
      </c>
      <c r="V405" s="75">
        <f t="shared" si="32"/>
        <v>115.34723999999999</v>
      </c>
      <c r="W405" s="75">
        <f t="shared" si="32"/>
        <v>139.4496</v>
      </c>
      <c r="X405" s="75">
        <f t="shared" si="32"/>
        <v>102.81167999999998</v>
      </c>
      <c r="Y405" s="75">
        <f t="shared" si="32"/>
        <v>105.16715999999998</v>
      </c>
      <c r="Z405" s="75">
        <f t="shared" si="32"/>
        <v>132.95015999999998</v>
      </c>
      <c r="AA405" s="75">
        <f t="shared" si="32"/>
        <v>105.76655999999998</v>
      </c>
      <c r="AB405" s="75">
        <f t="shared" si="32"/>
        <v>103.66055999999999</v>
      </c>
      <c r="AC405" s="75">
        <f t="shared" si="32"/>
        <v>140.16887999999997</v>
      </c>
      <c r="AD405" s="75"/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  <c r="AP405" s="75"/>
      <c r="AQ405" s="75"/>
    </row>
    <row r="406" spans="1:43" x14ac:dyDescent="0.2">
      <c r="A406" s="72" t="s">
        <v>203</v>
      </c>
      <c r="B406" s="145" t="s">
        <v>242</v>
      </c>
      <c r="C406" s="73" t="s">
        <v>261</v>
      </c>
      <c r="D406" s="74" t="str">
        <f t="shared" si="31"/>
        <v>UKFluffy JacketStep1</v>
      </c>
      <c r="F406" s="75">
        <f>50%*F405</f>
        <v>67.3596</v>
      </c>
      <c r="G406" s="75">
        <f t="shared" ref="G406:AC406" si="33">50%*G405</f>
        <v>72.784979999999976</v>
      </c>
      <c r="H406" s="75">
        <f t="shared" si="33"/>
        <v>48.802499999999995</v>
      </c>
      <c r="I406" s="75">
        <f t="shared" si="33"/>
        <v>66.463739999999987</v>
      </c>
      <c r="J406" s="75">
        <f t="shared" si="33"/>
        <v>71.905319999999989</v>
      </c>
      <c r="K406" s="75">
        <f t="shared" si="33"/>
        <v>56.576879999999996</v>
      </c>
      <c r="L406" s="75">
        <f t="shared" si="33"/>
        <v>63.538019999999996</v>
      </c>
      <c r="M406" s="75">
        <f t="shared" si="33"/>
        <v>62.62919999999999</v>
      </c>
      <c r="N406" s="75">
        <f t="shared" si="33"/>
        <v>69.844679999999983</v>
      </c>
      <c r="O406" s="75">
        <f t="shared" si="33"/>
        <v>50.046659999999996</v>
      </c>
      <c r="P406" s="75">
        <f t="shared" si="33"/>
        <v>55.771739999999987</v>
      </c>
      <c r="Q406" s="75">
        <f t="shared" si="33"/>
        <v>67.20407999999999</v>
      </c>
      <c r="R406" s="75">
        <f t="shared" si="33"/>
        <v>66.625739999999993</v>
      </c>
      <c r="S406" s="75">
        <f t="shared" si="33"/>
        <v>54.516239999999996</v>
      </c>
      <c r="T406" s="75">
        <f t="shared" si="33"/>
        <v>67.447079999999985</v>
      </c>
      <c r="U406" s="75">
        <f t="shared" si="33"/>
        <v>70.189739999999986</v>
      </c>
      <c r="V406" s="75">
        <f t="shared" si="33"/>
        <v>57.673619999999993</v>
      </c>
      <c r="W406" s="75">
        <f t="shared" si="33"/>
        <v>69.724800000000002</v>
      </c>
      <c r="X406" s="75">
        <f t="shared" si="33"/>
        <v>51.405839999999991</v>
      </c>
      <c r="Y406" s="75">
        <f t="shared" si="33"/>
        <v>52.583579999999991</v>
      </c>
      <c r="Z406" s="75">
        <f t="shared" si="33"/>
        <v>66.475079999999991</v>
      </c>
      <c r="AA406" s="75">
        <f t="shared" si="33"/>
        <v>52.883279999999992</v>
      </c>
      <c r="AB406" s="75">
        <f t="shared" si="33"/>
        <v>51.830279999999995</v>
      </c>
      <c r="AC406" s="75">
        <f t="shared" si="33"/>
        <v>70.084439999999987</v>
      </c>
      <c r="AD406" s="75"/>
      <c r="AE406" s="75"/>
      <c r="AF406" s="75"/>
      <c r="AG406" s="75"/>
      <c r="AH406" s="75"/>
      <c r="AI406" s="75"/>
      <c r="AJ406" s="75"/>
      <c r="AK406" s="75"/>
      <c r="AL406" s="75"/>
      <c r="AM406" s="75"/>
      <c r="AN406" s="75"/>
      <c r="AO406" s="75"/>
      <c r="AP406" s="75"/>
      <c r="AQ406" s="75"/>
    </row>
    <row r="407" spans="1:43" x14ac:dyDescent="0.2">
      <c r="A407" s="72" t="s">
        <v>203</v>
      </c>
      <c r="B407" s="145" t="s">
        <v>242</v>
      </c>
      <c r="C407" s="73" t="s">
        <v>13</v>
      </c>
      <c r="D407" s="74" t="str">
        <f t="shared" si="31"/>
        <v>UKFluffy JacketOrder</v>
      </c>
      <c r="F407" s="75">
        <f>80%*F406</f>
        <v>53.887680000000003</v>
      </c>
      <c r="G407" s="75">
        <f t="shared" ref="G407:AC407" si="34">80%*G406</f>
        <v>58.227983999999985</v>
      </c>
      <c r="H407" s="75">
        <f t="shared" si="34"/>
        <v>39.042000000000002</v>
      </c>
      <c r="I407" s="75">
        <f t="shared" si="34"/>
        <v>53.170991999999991</v>
      </c>
      <c r="J407" s="75">
        <f t="shared" si="34"/>
        <v>57.524255999999994</v>
      </c>
      <c r="K407" s="75">
        <f t="shared" si="34"/>
        <v>45.261504000000002</v>
      </c>
      <c r="L407" s="75">
        <f t="shared" si="34"/>
        <v>50.830416</v>
      </c>
      <c r="M407" s="75">
        <f t="shared" si="34"/>
        <v>50.103359999999995</v>
      </c>
      <c r="N407" s="75">
        <f t="shared" si="34"/>
        <v>55.87574399999999</v>
      </c>
      <c r="O407" s="75">
        <f t="shared" si="34"/>
        <v>40.037328000000002</v>
      </c>
      <c r="P407" s="75">
        <f t="shared" si="34"/>
        <v>44.617391999999995</v>
      </c>
      <c r="Q407" s="75">
        <f t="shared" si="34"/>
        <v>53.763263999999992</v>
      </c>
      <c r="R407" s="75">
        <f t="shared" si="34"/>
        <v>53.300591999999995</v>
      </c>
      <c r="S407" s="75">
        <f t="shared" si="34"/>
        <v>43.612991999999998</v>
      </c>
      <c r="T407" s="75">
        <f t="shared" si="34"/>
        <v>53.957663999999994</v>
      </c>
      <c r="U407" s="75">
        <f t="shared" si="34"/>
        <v>56.151791999999993</v>
      </c>
      <c r="V407" s="75">
        <f t="shared" si="34"/>
        <v>46.138895999999995</v>
      </c>
      <c r="W407" s="75">
        <f t="shared" si="34"/>
        <v>55.779840000000007</v>
      </c>
      <c r="X407" s="75">
        <f t="shared" si="34"/>
        <v>41.124671999999997</v>
      </c>
      <c r="Y407" s="75">
        <f t="shared" si="34"/>
        <v>42.066863999999995</v>
      </c>
      <c r="Z407" s="75">
        <f t="shared" si="34"/>
        <v>53.180063999999994</v>
      </c>
      <c r="AA407" s="75">
        <f t="shared" si="34"/>
        <v>42.306623999999999</v>
      </c>
      <c r="AB407" s="75">
        <f t="shared" si="34"/>
        <v>41.464224000000002</v>
      </c>
      <c r="AC407" s="75">
        <f t="shared" si="34"/>
        <v>56.067551999999992</v>
      </c>
      <c r="AD407" s="75"/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  <c r="AP407" s="75"/>
      <c r="AQ407" s="75"/>
    </row>
    <row r="408" spans="1:43" x14ac:dyDescent="0.2">
      <c r="A408" s="72" t="s">
        <v>203</v>
      </c>
      <c r="B408" s="145" t="s">
        <v>242</v>
      </c>
      <c r="C408" s="73" t="s">
        <v>212</v>
      </c>
      <c r="D408" s="74" t="str">
        <f t="shared" si="31"/>
        <v>UKFluffy JacketSales</v>
      </c>
      <c r="F408" s="75">
        <v>1815.6</v>
      </c>
      <c r="G408" s="75">
        <v>1786.9199999999998</v>
      </c>
      <c r="H408" s="75">
        <v>1569.24</v>
      </c>
      <c r="I408" s="75">
        <v>1941.24</v>
      </c>
      <c r="J408" s="75">
        <v>1656.84</v>
      </c>
      <c r="K408" s="75">
        <v>1767.36</v>
      </c>
      <c r="L408" s="75">
        <v>1989.12</v>
      </c>
      <c r="M408" s="75">
        <v>1728.84</v>
      </c>
      <c r="N408" s="75">
        <v>1986.84</v>
      </c>
      <c r="O408" s="75">
        <v>1780.6799999999998</v>
      </c>
      <c r="P408" s="75">
        <v>1710.12</v>
      </c>
      <c r="Q408" s="75">
        <v>1562.28</v>
      </c>
      <c r="R408" s="75">
        <v>1903.08</v>
      </c>
      <c r="S408" s="75">
        <v>1599.36</v>
      </c>
      <c r="T408" s="75">
        <v>1955.1599999999999</v>
      </c>
      <c r="U408" s="75">
        <v>1730.1599999999999</v>
      </c>
      <c r="V408" s="75">
        <v>1644.24</v>
      </c>
      <c r="W408" s="75">
        <v>1841.1599999999999</v>
      </c>
      <c r="X408" s="75">
        <v>1741.2</v>
      </c>
      <c r="Y408" s="75">
        <v>1699.08</v>
      </c>
      <c r="Z408" s="75">
        <v>1913.3999999999999</v>
      </c>
      <c r="AA408" s="75">
        <v>1710.96</v>
      </c>
      <c r="AB408" s="75">
        <v>1666.6799999999998</v>
      </c>
      <c r="AC408" s="75">
        <v>1865.52</v>
      </c>
      <c r="AD408" s="75"/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  <c r="AP408" s="75"/>
      <c r="AQ408" s="75"/>
    </row>
    <row r="409" spans="1:43" x14ac:dyDescent="0.2">
      <c r="A409" s="72" t="s">
        <v>203</v>
      </c>
      <c r="B409" s="145" t="s">
        <v>242</v>
      </c>
      <c r="C409" s="73" t="s">
        <v>247</v>
      </c>
      <c r="D409" s="74" t="str">
        <f t="shared" si="31"/>
        <v>UKFluffy JacketROI</v>
      </c>
      <c r="F409" s="75">
        <f ca="1">RANDBETWEEN(250,300)</f>
        <v>257</v>
      </c>
      <c r="G409" s="75">
        <f t="shared" ref="G409:AC409" ca="1" si="35">RANDBETWEEN(250,300)</f>
        <v>250</v>
      </c>
      <c r="H409" s="75">
        <f t="shared" ca="1" si="35"/>
        <v>266</v>
      </c>
      <c r="I409" s="75">
        <f t="shared" ca="1" si="35"/>
        <v>255</v>
      </c>
      <c r="J409" s="75">
        <f t="shared" ca="1" si="35"/>
        <v>287</v>
      </c>
      <c r="K409" s="75">
        <f t="shared" ca="1" si="35"/>
        <v>270</v>
      </c>
      <c r="L409" s="75">
        <f t="shared" ca="1" si="35"/>
        <v>298</v>
      </c>
      <c r="M409" s="75">
        <f t="shared" ca="1" si="35"/>
        <v>298</v>
      </c>
      <c r="N409" s="75">
        <f t="shared" ca="1" si="35"/>
        <v>297</v>
      </c>
      <c r="O409" s="75">
        <f t="shared" ca="1" si="35"/>
        <v>259</v>
      </c>
      <c r="P409" s="75">
        <f t="shared" ca="1" si="35"/>
        <v>250</v>
      </c>
      <c r="Q409" s="75">
        <f t="shared" ca="1" si="35"/>
        <v>289</v>
      </c>
      <c r="R409" s="75">
        <f t="shared" ca="1" si="35"/>
        <v>271</v>
      </c>
      <c r="S409" s="75">
        <f t="shared" ca="1" si="35"/>
        <v>278</v>
      </c>
      <c r="T409" s="75">
        <f t="shared" ca="1" si="35"/>
        <v>272</v>
      </c>
      <c r="U409" s="75">
        <f t="shared" ca="1" si="35"/>
        <v>264</v>
      </c>
      <c r="V409" s="75">
        <f t="shared" ca="1" si="35"/>
        <v>297</v>
      </c>
      <c r="W409" s="75">
        <f t="shared" ca="1" si="35"/>
        <v>286</v>
      </c>
      <c r="X409" s="75">
        <f t="shared" ca="1" si="35"/>
        <v>280</v>
      </c>
      <c r="Y409" s="75">
        <f t="shared" ca="1" si="35"/>
        <v>284</v>
      </c>
      <c r="Z409" s="75">
        <f t="shared" ca="1" si="35"/>
        <v>274</v>
      </c>
      <c r="AA409" s="75">
        <f t="shared" ca="1" si="35"/>
        <v>278</v>
      </c>
      <c r="AB409" s="75">
        <f t="shared" ca="1" si="35"/>
        <v>256</v>
      </c>
      <c r="AC409" s="75">
        <f t="shared" ca="1" si="35"/>
        <v>269</v>
      </c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</row>
    <row r="410" spans="1:43" x14ac:dyDescent="0.2">
      <c r="A410" s="72" t="s">
        <v>203</v>
      </c>
      <c r="B410" s="145" t="s">
        <v>242</v>
      </c>
      <c r="C410" s="73" t="s">
        <v>259</v>
      </c>
      <c r="D410" s="74" t="str">
        <f t="shared" si="31"/>
        <v>UKFluffy JacketSpend</v>
      </c>
      <c r="F410" s="75">
        <v>768.95999999999992</v>
      </c>
      <c r="G410" s="75">
        <v>730.92</v>
      </c>
      <c r="H410" s="75">
        <v>726.24</v>
      </c>
      <c r="I410" s="75">
        <v>724.8</v>
      </c>
      <c r="J410" s="75">
        <v>753.95999999999992</v>
      </c>
      <c r="K410" s="75">
        <v>767.88</v>
      </c>
      <c r="L410" s="75">
        <v>728.04</v>
      </c>
      <c r="M410" s="75">
        <v>774</v>
      </c>
      <c r="N410" s="75">
        <v>746.64</v>
      </c>
      <c r="O410" s="75">
        <v>765</v>
      </c>
      <c r="P410" s="75">
        <v>730.68</v>
      </c>
      <c r="Q410" s="75">
        <v>754.07999999999993</v>
      </c>
      <c r="R410" s="75">
        <v>764.16</v>
      </c>
      <c r="S410" s="75">
        <v>755.76</v>
      </c>
      <c r="T410" s="75">
        <v>779.64</v>
      </c>
      <c r="U410" s="75">
        <v>748.31999999999994</v>
      </c>
      <c r="V410" s="75">
        <v>722.76</v>
      </c>
      <c r="W410" s="75">
        <v>720.95999999999992</v>
      </c>
      <c r="X410" s="75">
        <v>738.83999999999992</v>
      </c>
      <c r="Y410" s="75">
        <v>747.48</v>
      </c>
      <c r="Z410" s="75">
        <v>778.43999999999994</v>
      </c>
      <c r="AA410" s="75">
        <v>727.19999999999993</v>
      </c>
      <c r="AB410" s="75">
        <v>744.24</v>
      </c>
      <c r="AC410" s="75">
        <v>767.04</v>
      </c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</row>
    <row r="411" spans="1:43" x14ac:dyDescent="0.2">
      <c r="A411" s="72" t="s">
        <v>203</v>
      </c>
      <c r="B411" s="145" t="s">
        <v>242</v>
      </c>
      <c r="C411" s="73" t="s">
        <v>249</v>
      </c>
      <c r="D411" s="74" t="str">
        <f t="shared" si="31"/>
        <v>UKFluffy JacketCOS</v>
      </c>
      <c r="F411" s="75">
        <f ca="1">RANDBETWEEN(2,3)</f>
        <v>2</v>
      </c>
      <c r="G411" s="75">
        <f t="shared" ref="G411:AC411" ca="1" si="36">RANDBETWEEN(2,3)</f>
        <v>3</v>
      </c>
      <c r="H411" s="75">
        <f t="shared" ca="1" si="36"/>
        <v>2</v>
      </c>
      <c r="I411" s="75">
        <f t="shared" ca="1" si="36"/>
        <v>2</v>
      </c>
      <c r="J411" s="75">
        <f t="shared" ca="1" si="36"/>
        <v>3</v>
      </c>
      <c r="K411" s="75">
        <f t="shared" ca="1" si="36"/>
        <v>3</v>
      </c>
      <c r="L411" s="75">
        <f t="shared" ca="1" si="36"/>
        <v>2</v>
      </c>
      <c r="M411" s="75">
        <f t="shared" ca="1" si="36"/>
        <v>3</v>
      </c>
      <c r="N411" s="75">
        <f t="shared" ca="1" si="36"/>
        <v>2</v>
      </c>
      <c r="O411" s="75">
        <f t="shared" ca="1" si="36"/>
        <v>3</v>
      </c>
      <c r="P411" s="75">
        <f t="shared" ca="1" si="36"/>
        <v>3</v>
      </c>
      <c r="Q411" s="75">
        <f t="shared" ca="1" si="36"/>
        <v>2</v>
      </c>
      <c r="R411" s="75">
        <f t="shared" ca="1" si="36"/>
        <v>2</v>
      </c>
      <c r="S411" s="75">
        <f t="shared" ca="1" si="36"/>
        <v>3</v>
      </c>
      <c r="T411" s="75">
        <f t="shared" ca="1" si="36"/>
        <v>3</v>
      </c>
      <c r="U411" s="75">
        <f t="shared" ca="1" si="36"/>
        <v>2</v>
      </c>
      <c r="V411" s="75">
        <f t="shared" ca="1" si="36"/>
        <v>2</v>
      </c>
      <c r="W411" s="75">
        <f t="shared" ca="1" si="36"/>
        <v>2</v>
      </c>
      <c r="X411" s="75">
        <f t="shared" ca="1" si="36"/>
        <v>2</v>
      </c>
      <c r="Y411" s="75">
        <f t="shared" ca="1" si="36"/>
        <v>3</v>
      </c>
      <c r="Z411" s="75">
        <f t="shared" ca="1" si="36"/>
        <v>2</v>
      </c>
      <c r="AA411" s="75">
        <f t="shared" ca="1" si="36"/>
        <v>3</v>
      </c>
      <c r="AB411" s="75">
        <f t="shared" ca="1" si="36"/>
        <v>2</v>
      </c>
      <c r="AC411" s="75">
        <f t="shared" ca="1" si="36"/>
        <v>3</v>
      </c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</row>
    <row r="413" spans="1:43" x14ac:dyDescent="0.2">
      <c r="A413" s="72" t="s">
        <v>203</v>
      </c>
      <c r="B413" s="145" t="s">
        <v>264</v>
      </c>
      <c r="C413" s="73" t="s">
        <v>11</v>
      </c>
      <c r="D413" s="74" t="str">
        <f t="shared" ref="D413:D422" si="37">A413&amp;B413&amp;C413</f>
        <v>UKFluffy Socks		Sessions</v>
      </c>
      <c r="F413" s="75">
        <v>6237</v>
      </c>
      <c r="G413" s="75">
        <v>6739.3499999999995</v>
      </c>
      <c r="H413" s="75">
        <v>4518.75</v>
      </c>
      <c r="I413" s="75">
        <v>6154.05</v>
      </c>
      <c r="J413" s="75">
        <v>6657.9</v>
      </c>
      <c r="K413" s="75">
        <v>5238.5999999999995</v>
      </c>
      <c r="L413" s="75">
        <v>5883.15</v>
      </c>
      <c r="M413" s="75">
        <v>5799</v>
      </c>
      <c r="N413" s="75">
        <v>6467.0999999999995</v>
      </c>
      <c r="O413" s="75">
        <v>4633.95</v>
      </c>
      <c r="P413" s="75">
        <v>5164.05</v>
      </c>
      <c r="Q413" s="75">
        <v>6222.5999999999995</v>
      </c>
      <c r="R413" s="75">
        <v>6169.05</v>
      </c>
      <c r="S413" s="75">
        <v>5047.8</v>
      </c>
      <c r="T413" s="75">
        <v>6245.0999999999995</v>
      </c>
      <c r="U413" s="75">
        <v>6499.05</v>
      </c>
      <c r="V413" s="75">
        <v>5340.15</v>
      </c>
      <c r="W413" s="75">
        <v>6456</v>
      </c>
      <c r="X413" s="75">
        <v>4759.8</v>
      </c>
      <c r="Y413" s="75">
        <v>4868.8499999999995</v>
      </c>
      <c r="Z413" s="75">
        <v>6155.0999999999995</v>
      </c>
      <c r="AA413" s="75">
        <v>4896.5999999999995</v>
      </c>
      <c r="AB413" s="75">
        <v>4799.0999999999995</v>
      </c>
      <c r="AC413" s="75">
        <v>6489.3</v>
      </c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</row>
    <row r="414" spans="1:43" x14ac:dyDescent="0.2">
      <c r="A414" s="72" t="s">
        <v>203</v>
      </c>
      <c r="B414" s="145" t="s">
        <v>264</v>
      </c>
      <c r="C414" s="73" t="s">
        <v>209</v>
      </c>
      <c r="D414" s="74" t="str">
        <f t="shared" si="37"/>
        <v>UKFluffy Socks		CategoryView</v>
      </c>
      <c r="F414" s="75">
        <f>30%*F413</f>
        <v>1871.1</v>
      </c>
      <c r="G414" s="75">
        <f t="shared" ref="G414:AC416" si="38">30%*G413</f>
        <v>2021.8049999999998</v>
      </c>
      <c r="H414" s="75">
        <f t="shared" si="38"/>
        <v>1355.625</v>
      </c>
      <c r="I414" s="75">
        <f t="shared" si="38"/>
        <v>1846.2149999999999</v>
      </c>
      <c r="J414" s="75">
        <f t="shared" si="38"/>
        <v>1997.37</v>
      </c>
      <c r="K414" s="75">
        <f t="shared" si="38"/>
        <v>1571.5799999999997</v>
      </c>
      <c r="L414" s="75">
        <f t="shared" si="38"/>
        <v>1764.9449999999999</v>
      </c>
      <c r="M414" s="75">
        <f t="shared" si="38"/>
        <v>1739.7</v>
      </c>
      <c r="N414" s="75">
        <f t="shared" si="38"/>
        <v>1940.1299999999997</v>
      </c>
      <c r="O414" s="75">
        <f t="shared" si="38"/>
        <v>1390.1849999999999</v>
      </c>
      <c r="P414" s="75">
        <f t="shared" si="38"/>
        <v>1549.2149999999999</v>
      </c>
      <c r="Q414" s="75">
        <f t="shared" si="38"/>
        <v>1866.7799999999997</v>
      </c>
      <c r="R414" s="75">
        <f t="shared" si="38"/>
        <v>1850.7149999999999</v>
      </c>
      <c r="S414" s="75">
        <f t="shared" si="38"/>
        <v>1514.34</v>
      </c>
      <c r="T414" s="75">
        <f t="shared" si="38"/>
        <v>1873.5299999999997</v>
      </c>
      <c r="U414" s="75">
        <f t="shared" si="38"/>
        <v>1949.7149999999999</v>
      </c>
      <c r="V414" s="75">
        <f t="shared" si="38"/>
        <v>1602.0449999999998</v>
      </c>
      <c r="W414" s="75">
        <f t="shared" si="38"/>
        <v>1936.8</v>
      </c>
      <c r="X414" s="75">
        <f t="shared" si="38"/>
        <v>1427.94</v>
      </c>
      <c r="Y414" s="75">
        <f t="shared" si="38"/>
        <v>1460.6549999999997</v>
      </c>
      <c r="Z414" s="75">
        <f t="shared" si="38"/>
        <v>1846.5299999999997</v>
      </c>
      <c r="AA414" s="75">
        <f t="shared" si="38"/>
        <v>1468.9799999999998</v>
      </c>
      <c r="AB414" s="75">
        <f t="shared" si="38"/>
        <v>1439.7299999999998</v>
      </c>
      <c r="AC414" s="75">
        <f t="shared" si="38"/>
        <v>1946.79</v>
      </c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</row>
    <row r="415" spans="1:43" x14ac:dyDescent="0.2">
      <c r="A415" s="72" t="s">
        <v>203</v>
      </c>
      <c r="B415" s="145" t="s">
        <v>264</v>
      </c>
      <c r="C415" s="73" t="s">
        <v>210</v>
      </c>
      <c r="D415" s="74" t="str">
        <f t="shared" si="37"/>
        <v>UKFluffy Socks		ProductView</v>
      </c>
      <c r="F415" s="75">
        <f>30%*F414</f>
        <v>561.32999999999993</v>
      </c>
      <c r="G415" s="75">
        <f t="shared" si="38"/>
        <v>606.54149999999993</v>
      </c>
      <c r="H415" s="75">
        <f t="shared" si="38"/>
        <v>406.6875</v>
      </c>
      <c r="I415" s="75">
        <f t="shared" si="38"/>
        <v>553.86449999999991</v>
      </c>
      <c r="J415" s="75">
        <f t="shared" si="38"/>
        <v>599.2109999999999</v>
      </c>
      <c r="K415" s="75">
        <f t="shared" si="38"/>
        <v>471.47399999999988</v>
      </c>
      <c r="L415" s="75">
        <f t="shared" si="38"/>
        <v>529.48349999999994</v>
      </c>
      <c r="M415" s="75">
        <f t="shared" si="38"/>
        <v>521.91</v>
      </c>
      <c r="N415" s="75">
        <f t="shared" si="38"/>
        <v>582.03899999999987</v>
      </c>
      <c r="O415" s="75">
        <f t="shared" si="38"/>
        <v>417.05549999999999</v>
      </c>
      <c r="P415" s="75">
        <f t="shared" si="38"/>
        <v>464.76449999999994</v>
      </c>
      <c r="Q415" s="75">
        <f t="shared" si="38"/>
        <v>560.03399999999988</v>
      </c>
      <c r="R415" s="75">
        <f t="shared" si="38"/>
        <v>555.21449999999993</v>
      </c>
      <c r="S415" s="75">
        <f t="shared" si="38"/>
        <v>454.30199999999996</v>
      </c>
      <c r="T415" s="75">
        <f t="shared" si="38"/>
        <v>562.05899999999986</v>
      </c>
      <c r="U415" s="75">
        <f t="shared" si="38"/>
        <v>584.91449999999998</v>
      </c>
      <c r="V415" s="75">
        <f t="shared" si="38"/>
        <v>480.61349999999993</v>
      </c>
      <c r="W415" s="75">
        <f t="shared" si="38"/>
        <v>581.04</v>
      </c>
      <c r="X415" s="75">
        <f t="shared" si="38"/>
        <v>428.38200000000001</v>
      </c>
      <c r="Y415" s="75">
        <f t="shared" si="38"/>
        <v>438.1964999999999</v>
      </c>
      <c r="Z415" s="75">
        <f t="shared" si="38"/>
        <v>553.95899999999995</v>
      </c>
      <c r="AA415" s="75">
        <f t="shared" si="38"/>
        <v>440.6939999999999</v>
      </c>
      <c r="AB415" s="75">
        <f t="shared" si="38"/>
        <v>431.91899999999993</v>
      </c>
      <c r="AC415" s="75">
        <f t="shared" si="38"/>
        <v>584.03699999999992</v>
      </c>
      <c r="AD415" s="75"/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</row>
    <row r="416" spans="1:43" x14ac:dyDescent="0.2">
      <c r="A416" s="72" t="s">
        <v>203</v>
      </c>
      <c r="B416" s="145" t="s">
        <v>264</v>
      </c>
      <c r="C416" s="73" t="s">
        <v>211</v>
      </c>
      <c r="D416" s="74" t="str">
        <f t="shared" si="37"/>
        <v>UKFluffy Socks		AddToCart</v>
      </c>
      <c r="F416" s="75">
        <f>30%*F415</f>
        <v>168.39899999999997</v>
      </c>
      <c r="G416" s="75">
        <f t="shared" si="38"/>
        <v>181.96244999999996</v>
      </c>
      <c r="H416" s="75">
        <f t="shared" si="38"/>
        <v>122.00624999999999</v>
      </c>
      <c r="I416" s="75">
        <f t="shared" si="38"/>
        <v>166.15934999999996</v>
      </c>
      <c r="J416" s="75">
        <f t="shared" si="38"/>
        <v>179.76329999999996</v>
      </c>
      <c r="K416" s="75">
        <f t="shared" si="38"/>
        <v>141.44219999999996</v>
      </c>
      <c r="L416" s="75">
        <f t="shared" si="38"/>
        <v>158.84504999999999</v>
      </c>
      <c r="M416" s="75">
        <f t="shared" si="38"/>
        <v>156.57299999999998</v>
      </c>
      <c r="N416" s="75">
        <f t="shared" si="38"/>
        <v>174.61169999999996</v>
      </c>
      <c r="O416" s="75">
        <f t="shared" si="38"/>
        <v>125.11664999999999</v>
      </c>
      <c r="P416" s="75">
        <f t="shared" si="38"/>
        <v>139.42934999999997</v>
      </c>
      <c r="Q416" s="75">
        <f t="shared" si="38"/>
        <v>168.01019999999997</v>
      </c>
      <c r="R416" s="75">
        <f t="shared" si="38"/>
        <v>166.56434999999996</v>
      </c>
      <c r="S416" s="75">
        <f t="shared" si="38"/>
        <v>136.29059999999998</v>
      </c>
      <c r="T416" s="75">
        <f t="shared" si="38"/>
        <v>168.61769999999996</v>
      </c>
      <c r="U416" s="75">
        <f t="shared" si="38"/>
        <v>175.47434999999999</v>
      </c>
      <c r="V416" s="75">
        <f t="shared" si="38"/>
        <v>144.18404999999998</v>
      </c>
      <c r="W416" s="75">
        <f t="shared" si="38"/>
        <v>174.31199999999998</v>
      </c>
      <c r="X416" s="75">
        <f t="shared" si="38"/>
        <v>128.5146</v>
      </c>
      <c r="Y416" s="75">
        <f t="shared" si="38"/>
        <v>131.45894999999996</v>
      </c>
      <c r="Z416" s="75">
        <f t="shared" si="38"/>
        <v>166.18769999999998</v>
      </c>
      <c r="AA416" s="75">
        <f t="shared" si="38"/>
        <v>132.20819999999998</v>
      </c>
      <c r="AB416" s="75">
        <f t="shared" si="38"/>
        <v>129.57569999999998</v>
      </c>
      <c r="AC416" s="75">
        <f t="shared" si="38"/>
        <v>175.21109999999996</v>
      </c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</row>
    <row r="417" spans="1:43" x14ac:dyDescent="0.2">
      <c r="A417" s="72" t="s">
        <v>203</v>
      </c>
      <c r="B417" s="145" t="s">
        <v>264</v>
      </c>
      <c r="C417" s="73" t="s">
        <v>261</v>
      </c>
      <c r="D417" s="74" t="str">
        <f t="shared" si="37"/>
        <v>UKFluffy Socks		Step1</v>
      </c>
      <c r="F417" s="75">
        <f>50%*F416</f>
        <v>84.199499999999986</v>
      </c>
      <c r="G417" s="75">
        <f t="shared" ref="G417:AC417" si="39">50%*G416</f>
        <v>90.981224999999981</v>
      </c>
      <c r="H417" s="75">
        <f t="shared" si="39"/>
        <v>61.003124999999997</v>
      </c>
      <c r="I417" s="75">
        <f t="shared" si="39"/>
        <v>83.07967499999998</v>
      </c>
      <c r="J417" s="75">
        <f t="shared" si="39"/>
        <v>89.881649999999979</v>
      </c>
      <c r="K417" s="75">
        <f t="shared" si="39"/>
        <v>70.721099999999979</v>
      </c>
      <c r="L417" s="75">
        <f t="shared" si="39"/>
        <v>79.422524999999993</v>
      </c>
      <c r="M417" s="75">
        <f t="shared" si="39"/>
        <v>78.28649999999999</v>
      </c>
      <c r="N417" s="75">
        <f t="shared" si="39"/>
        <v>87.305849999999978</v>
      </c>
      <c r="O417" s="75">
        <f t="shared" si="39"/>
        <v>62.558324999999996</v>
      </c>
      <c r="P417" s="75">
        <f t="shared" si="39"/>
        <v>69.714674999999986</v>
      </c>
      <c r="Q417" s="75">
        <f t="shared" si="39"/>
        <v>84.005099999999985</v>
      </c>
      <c r="R417" s="75">
        <f t="shared" si="39"/>
        <v>83.282174999999981</v>
      </c>
      <c r="S417" s="75">
        <f t="shared" si="39"/>
        <v>68.145299999999992</v>
      </c>
      <c r="T417" s="75">
        <f t="shared" si="39"/>
        <v>84.308849999999978</v>
      </c>
      <c r="U417" s="75">
        <f t="shared" si="39"/>
        <v>87.737174999999993</v>
      </c>
      <c r="V417" s="75">
        <f t="shared" si="39"/>
        <v>72.092024999999992</v>
      </c>
      <c r="W417" s="75">
        <f t="shared" si="39"/>
        <v>87.155999999999992</v>
      </c>
      <c r="X417" s="75">
        <f t="shared" si="39"/>
        <v>64.257300000000001</v>
      </c>
      <c r="Y417" s="75">
        <f t="shared" si="39"/>
        <v>65.729474999999979</v>
      </c>
      <c r="Z417" s="75">
        <f t="shared" si="39"/>
        <v>83.093849999999989</v>
      </c>
      <c r="AA417" s="75">
        <f t="shared" si="39"/>
        <v>66.104099999999988</v>
      </c>
      <c r="AB417" s="75">
        <f t="shared" si="39"/>
        <v>64.787849999999992</v>
      </c>
      <c r="AC417" s="75">
        <f t="shared" si="39"/>
        <v>87.60554999999998</v>
      </c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</row>
    <row r="418" spans="1:43" x14ac:dyDescent="0.2">
      <c r="A418" s="72" t="s">
        <v>203</v>
      </c>
      <c r="B418" s="145" t="s">
        <v>264</v>
      </c>
      <c r="C418" s="73" t="s">
        <v>13</v>
      </c>
      <c r="D418" s="74" t="str">
        <f t="shared" si="37"/>
        <v>UKFluffy Socks		Order</v>
      </c>
      <c r="F418" s="75">
        <f>80%*F417</f>
        <v>67.359599999999986</v>
      </c>
      <c r="G418" s="75">
        <f t="shared" ref="G418:AC418" si="40">80%*G417</f>
        <v>72.78497999999999</v>
      </c>
      <c r="H418" s="75">
        <f t="shared" si="40"/>
        <v>48.802500000000002</v>
      </c>
      <c r="I418" s="75">
        <f t="shared" si="40"/>
        <v>66.463739999999987</v>
      </c>
      <c r="J418" s="75">
        <f t="shared" si="40"/>
        <v>71.905319999999989</v>
      </c>
      <c r="K418" s="75">
        <f t="shared" si="40"/>
        <v>56.576879999999989</v>
      </c>
      <c r="L418" s="75">
        <f t="shared" si="40"/>
        <v>63.538019999999996</v>
      </c>
      <c r="M418" s="75">
        <f t="shared" si="40"/>
        <v>62.629199999999997</v>
      </c>
      <c r="N418" s="75">
        <f t="shared" si="40"/>
        <v>69.844679999999983</v>
      </c>
      <c r="O418" s="75">
        <f t="shared" si="40"/>
        <v>50.046660000000003</v>
      </c>
      <c r="P418" s="75">
        <f t="shared" si="40"/>
        <v>55.771739999999994</v>
      </c>
      <c r="Q418" s="75">
        <f t="shared" si="40"/>
        <v>67.20407999999999</v>
      </c>
      <c r="R418" s="75">
        <f t="shared" si="40"/>
        <v>66.625739999999993</v>
      </c>
      <c r="S418" s="75">
        <f t="shared" si="40"/>
        <v>54.516239999999996</v>
      </c>
      <c r="T418" s="75">
        <f t="shared" si="40"/>
        <v>67.447079999999985</v>
      </c>
      <c r="U418" s="75">
        <f t="shared" si="40"/>
        <v>70.18974</v>
      </c>
      <c r="V418" s="75">
        <f t="shared" si="40"/>
        <v>57.67362</v>
      </c>
      <c r="W418" s="75">
        <f t="shared" si="40"/>
        <v>69.724800000000002</v>
      </c>
      <c r="X418" s="75">
        <f t="shared" si="40"/>
        <v>51.405840000000005</v>
      </c>
      <c r="Y418" s="75">
        <f t="shared" si="40"/>
        <v>52.583579999999984</v>
      </c>
      <c r="Z418" s="75">
        <f t="shared" si="40"/>
        <v>66.475079999999991</v>
      </c>
      <c r="AA418" s="75">
        <f t="shared" si="40"/>
        <v>52.883279999999992</v>
      </c>
      <c r="AB418" s="75">
        <f t="shared" si="40"/>
        <v>51.830279999999995</v>
      </c>
      <c r="AC418" s="75">
        <f t="shared" si="40"/>
        <v>70.084439999999987</v>
      </c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</row>
    <row r="419" spans="1:43" x14ac:dyDescent="0.2">
      <c r="A419" s="72" t="s">
        <v>203</v>
      </c>
      <c r="B419" s="145" t="s">
        <v>264</v>
      </c>
      <c r="C419" s="73" t="s">
        <v>212</v>
      </c>
      <c r="D419" s="74" t="str">
        <f t="shared" si="37"/>
        <v>UKFluffy Socks		Sales</v>
      </c>
      <c r="F419" s="75">
        <v>1815.6</v>
      </c>
      <c r="G419" s="75">
        <v>1816.6</v>
      </c>
      <c r="H419" s="75">
        <v>1817.6</v>
      </c>
      <c r="I419" s="75">
        <v>1818.6</v>
      </c>
      <c r="J419" s="75">
        <v>1819.6</v>
      </c>
      <c r="K419" s="75">
        <v>1820.6</v>
      </c>
      <c r="L419" s="75">
        <v>1821.6</v>
      </c>
      <c r="M419" s="75">
        <v>1822.6</v>
      </c>
      <c r="N419" s="75">
        <v>1823.6</v>
      </c>
      <c r="O419" s="75">
        <v>1824.6</v>
      </c>
      <c r="P419" s="75">
        <v>1825.6</v>
      </c>
      <c r="Q419" s="75">
        <v>1826.6</v>
      </c>
      <c r="R419" s="75">
        <v>1827.6</v>
      </c>
      <c r="S419" s="75">
        <v>1828.6</v>
      </c>
      <c r="T419" s="75">
        <v>1829.6</v>
      </c>
      <c r="U419" s="75">
        <v>1830.6</v>
      </c>
      <c r="V419" s="75">
        <v>1831.6</v>
      </c>
      <c r="W419" s="75">
        <v>1832.6</v>
      </c>
      <c r="X419" s="75">
        <v>1833.6</v>
      </c>
      <c r="Y419" s="75">
        <v>1834.6</v>
      </c>
      <c r="Z419" s="75">
        <v>1835.6</v>
      </c>
      <c r="AA419" s="75">
        <v>1836.6</v>
      </c>
      <c r="AB419" s="75">
        <v>1837.6</v>
      </c>
      <c r="AC419" s="75">
        <v>1838.6</v>
      </c>
      <c r="AD419" s="75"/>
      <c r="AE419" s="75"/>
      <c r="AF419" s="75"/>
      <c r="AG419" s="75"/>
      <c r="AH419" s="75"/>
      <c r="AI419" s="75"/>
      <c r="AJ419" s="75"/>
      <c r="AK419" s="75"/>
      <c r="AL419" s="75"/>
      <c r="AM419" s="75"/>
      <c r="AN419" s="75"/>
      <c r="AO419" s="75"/>
      <c r="AP419" s="75"/>
      <c r="AQ419" s="75"/>
    </row>
    <row r="420" spans="1:43" x14ac:dyDescent="0.2">
      <c r="A420" s="72" t="s">
        <v>203</v>
      </c>
      <c r="B420" s="145" t="s">
        <v>264</v>
      </c>
      <c r="C420" s="73" t="s">
        <v>247</v>
      </c>
      <c r="D420" s="74" t="str">
        <f t="shared" si="37"/>
        <v>UKFluffy Socks		ROI</v>
      </c>
      <c r="F420" s="75">
        <f ca="1">RANDBETWEEN(250,300)</f>
        <v>282</v>
      </c>
      <c r="G420" s="75">
        <f t="shared" ref="G420:AC420" ca="1" si="41">RANDBETWEEN(250,300)</f>
        <v>281</v>
      </c>
      <c r="H420" s="75">
        <f t="shared" ca="1" si="41"/>
        <v>270</v>
      </c>
      <c r="I420" s="75">
        <f t="shared" ca="1" si="41"/>
        <v>276</v>
      </c>
      <c r="J420" s="75">
        <f t="shared" ca="1" si="41"/>
        <v>290</v>
      </c>
      <c r="K420" s="75">
        <f t="shared" ca="1" si="41"/>
        <v>253</v>
      </c>
      <c r="L420" s="75">
        <f t="shared" ca="1" si="41"/>
        <v>295</v>
      </c>
      <c r="M420" s="75">
        <f t="shared" ca="1" si="41"/>
        <v>273</v>
      </c>
      <c r="N420" s="75">
        <f t="shared" ca="1" si="41"/>
        <v>283</v>
      </c>
      <c r="O420" s="75">
        <f t="shared" ca="1" si="41"/>
        <v>254</v>
      </c>
      <c r="P420" s="75">
        <f t="shared" ca="1" si="41"/>
        <v>292</v>
      </c>
      <c r="Q420" s="75">
        <f t="shared" ca="1" si="41"/>
        <v>276</v>
      </c>
      <c r="R420" s="75">
        <f t="shared" ca="1" si="41"/>
        <v>253</v>
      </c>
      <c r="S420" s="75">
        <f t="shared" ca="1" si="41"/>
        <v>250</v>
      </c>
      <c r="T420" s="75">
        <f t="shared" ca="1" si="41"/>
        <v>287</v>
      </c>
      <c r="U420" s="75">
        <f t="shared" ca="1" si="41"/>
        <v>255</v>
      </c>
      <c r="V420" s="75">
        <f t="shared" ca="1" si="41"/>
        <v>292</v>
      </c>
      <c r="W420" s="75">
        <f t="shared" ca="1" si="41"/>
        <v>280</v>
      </c>
      <c r="X420" s="75">
        <f t="shared" ca="1" si="41"/>
        <v>293</v>
      </c>
      <c r="Y420" s="75">
        <f t="shared" ca="1" si="41"/>
        <v>275</v>
      </c>
      <c r="Z420" s="75">
        <f t="shared" ca="1" si="41"/>
        <v>266</v>
      </c>
      <c r="AA420" s="75">
        <f t="shared" ca="1" si="41"/>
        <v>284</v>
      </c>
      <c r="AB420" s="75">
        <f t="shared" ca="1" si="41"/>
        <v>276</v>
      </c>
      <c r="AC420" s="75">
        <f t="shared" ca="1" si="41"/>
        <v>274</v>
      </c>
      <c r="AD420" s="75"/>
      <c r="AE420" s="75"/>
      <c r="AF420" s="75"/>
      <c r="AG420" s="75"/>
      <c r="AH420" s="75"/>
      <c r="AI420" s="75"/>
      <c r="AJ420" s="75"/>
      <c r="AK420" s="75"/>
      <c r="AL420" s="75"/>
      <c r="AM420" s="75"/>
      <c r="AN420" s="75"/>
      <c r="AO420" s="75"/>
      <c r="AP420" s="75"/>
      <c r="AQ420" s="75"/>
    </row>
    <row r="421" spans="1:43" x14ac:dyDescent="0.2">
      <c r="A421" s="72" t="s">
        <v>203</v>
      </c>
      <c r="B421" s="145" t="s">
        <v>264</v>
      </c>
      <c r="C421" s="73" t="s">
        <v>259</v>
      </c>
      <c r="D421" s="74" t="str">
        <f t="shared" si="37"/>
        <v>UKFluffy Socks		Spend</v>
      </c>
      <c r="F421" s="75">
        <v>768.95999999999992</v>
      </c>
      <c r="G421" s="75">
        <v>769.96</v>
      </c>
      <c r="H421" s="75">
        <v>770.96</v>
      </c>
      <c r="I421" s="75">
        <v>771.96</v>
      </c>
      <c r="J421" s="75">
        <v>772.96</v>
      </c>
      <c r="K421" s="75">
        <v>773.96</v>
      </c>
      <c r="L421" s="75">
        <v>774.96</v>
      </c>
      <c r="M421" s="75">
        <v>775.96</v>
      </c>
      <c r="N421" s="75">
        <v>776.96</v>
      </c>
      <c r="O421" s="75">
        <v>777.96</v>
      </c>
      <c r="P421" s="75">
        <v>778.96</v>
      </c>
      <c r="Q421" s="75">
        <v>779.96</v>
      </c>
      <c r="R421" s="75">
        <v>780.96</v>
      </c>
      <c r="S421" s="75">
        <v>781.96</v>
      </c>
      <c r="T421" s="75">
        <v>782.96</v>
      </c>
      <c r="U421" s="75">
        <v>783.96</v>
      </c>
      <c r="V421" s="75">
        <v>784.96</v>
      </c>
      <c r="W421" s="75">
        <v>785.96</v>
      </c>
      <c r="X421" s="75">
        <v>786.96</v>
      </c>
      <c r="Y421" s="75">
        <v>787.96</v>
      </c>
      <c r="Z421" s="75">
        <v>788.96</v>
      </c>
      <c r="AA421" s="75">
        <v>789.96</v>
      </c>
      <c r="AB421" s="75">
        <v>790.96</v>
      </c>
      <c r="AC421" s="75">
        <v>791.96</v>
      </c>
      <c r="AD421" s="75"/>
      <c r="AE421" s="75"/>
      <c r="AF421" s="75"/>
      <c r="AG421" s="75"/>
      <c r="AH421" s="75"/>
      <c r="AI421" s="75"/>
      <c r="AJ421" s="75"/>
      <c r="AK421" s="75"/>
      <c r="AL421" s="75"/>
      <c r="AM421" s="75"/>
      <c r="AN421" s="75"/>
      <c r="AO421" s="75"/>
      <c r="AP421" s="75"/>
      <c r="AQ421" s="75"/>
    </row>
    <row r="422" spans="1:43" x14ac:dyDescent="0.2">
      <c r="A422" s="72" t="s">
        <v>203</v>
      </c>
      <c r="B422" s="145" t="s">
        <v>264</v>
      </c>
      <c r="C422" s="73" t="s">
        <v>249</v>
      </c>
      <c r="D422" s="74" t="str">
        <f t="shared" si="37"/>
        <v>UKFluffy Socks		COS</v>
      </c>
      <c r="F422" s="75">
        <f ca="1">RANDBETWEEN(2,3)</f>
        <v>3</v>
      </c>
      <c r="G422" s="75">
        <f t="shared" ref="G422:AC422" ca="1" si="42">RANDBETWEEN(2,3)</f>
        <v>2</v>
      </c>
      <c r="H422" s="75">
        <f t="shared" ca="1" si="42"/>
        <v>3</v>
      </c>
      <c r="I422" s="75">
        <f t="shared" ca="1" si="42"/>
        <v>3</v>
      </c>
      <c r="J422" s="75">
        <f t="shared" ca="1" si="42"/>
        <v>2</v>
      </c>
      <c r="K422" s="75">
        <f t="shared" ca="1" si="42"/>
        <v>3</v>
      </c>
      <c r="L422" s="75">
        <f t="shared" ca="1" si="42"/>
        <v>2</v>
      </c>
      <c r="M422" s="75">
        <f t="shared" ca="1" si="42"/>
        <v>2</v>
      </c>
      <c r="N422" s="75">
        <f t="shared" ca="1" si="42"/>
        <v>3</v>
      </c>
      <c r="O422" s="75">
        <f t="shared" ca="1" si="42"/>
        <v>3</v>
      </c>
      <c r="P422" s="75">
        <f t="shared" ca="1" si="42"/>
        <v>3</v>
      </c>
      <c r="Q422" s="75">
        <f t="shared" ca="1" si="42"/>
        <v>2</v>
      </c>
      <c r="R422" s="75">
        <f t="shared" ca="1" si="42"/>
        <v>3</v>
      </c>
      <c r="S422" s="75">
        <f t="shared" ca="1" si="42"/>
        <v>3</v>
      </c>
      <c r="T422" s="75">
        <f t="shared" ca="1" si="42"/>
        <v>2</v>
      </c>
      <c r="U422" s="75">
        <f t="shared" ca="1" si="42"/>
        <v>2</v>
      </c>
      <c r="V422" s="75">
        <f t="shared" ca="1" si="42"/>
        <v>3</v>
      </c>
      <c r="W422" s="75">
        <f t="shared" ca="1" si="42"/>
        <v>3</v>
      </c>
      <c r="X422" s="75">
        <f t="shared" ca="1" si="42"/>
        <v>2</v>
      </c>
      <c r="Y422" s="75">
        <f t="shared" ca="1" si="42"/>
        <v>2</v>
      </c>
      <c r="Z422" s="75">
        <f t="shared" ca="1" si="42"/>
        <v>3</v>
      </c>
      <c r="AA422" s="75">
        <f t="shared" ca="1" si="42"/>
        <v>2</v>
      </c>
      <c r="AB422" s="75">
        <f t="shared" ca="1" si="42"/>
        <v>2</v>
      </c>
      <c r="AC422" s="75">
        <f t="shared" ca="1" si="42"/>
        <v>2</v>
      </c>
      <c r="AD422" s="75"/>
      <c r="AE422" s="75"/>
      <c r="AF422" s="75"/>
      <c r="AG422" s="75"/>
      <c r="AH422" s="75"/>
      <c r="AI422" s="75"/>
      <c r="AJ422" s="75"/>
      <c r="AK422" s="75"/>
      <c r="AL422" s="75"/>
      <c r="AM422" s="75"/>
      <c r="AN422" s="75"/>
      <c r="AO422" s="75"/>
      <c r="AP422" s="75"/>
      <c r="AQ422" s="75"/>
    </row>
    <row r="424" spans="1:43" x14ac:dyDescent="0.2">
      <c r="A424" s="72" t="s">
        <v>203</v>
      </c>
      <c r="B424" s="145" t="s">
        <v>265</v>
      </c>
      <c r="C424" s="73" t="s">
        <v>11</v>
      </c>
      <c r="D424" s="74" t="str">
        <f t="shared" ref="D424:D433" si="43">A424&amp;B424&amp;C424</f>
        <v>UKPuffy Toy		Sessions</v>
      </c>
      <c r="F424" s="75">
        <v>7484.4</v>
      </c>
      <c r="G424" s="75">
        <v>8087.2199999999993</v>
      </c>
      <c r="H424" s="75">
        <v>5422.5</v>
      </c>
      <c r="I424" s="75">
        <v>7384.86</v>
      </c>
      <c r="J424" s="75">
        <v>7989.48</v>
      </c>
      <c r="K424" s="75">
        <v>6286.32</v>
      </c>
      <c r="L424" s="75">
        <v>7059.78</v>
      </c>
      <c r="M424" s="75">
        <v>6958.8</v>
      </c>
      <c r="N424" s="75">
        <v>7760.5199999999995</v>
      </c>
      <c r="O424" s="75">
        <v>5560.74</v>
      </c>
      <c r="P424" s="75">
        <v>6196.86</v>
      </c>
      <c r="Q424" s="75">
        <v>7467.12</v>
      </c>
      <c r="R424" s="75">
        <v>7402.86</v>
      </c>
      <c r="S424" s="75">
        <v>6057.36</v>
      </c>
      <c r="T424" s="75">
        <v>7494.12</v>
      </c>
      <c r="U424" s="75">
        <v>7798.86</v>
      </c>
      <c r="V424" s="75">
        <v>6408.1799999999994</v>
      </c>
      <c r="W424" s="75">
        <v>7747.2</v>
      </c>
      <c r="X424" s="75">
        <v>5711.76</v>
      </c>
      <c r="Y424" s="75">
        <v>5842.62</v>
      </c>
      <c r="Z424" s="75">
        <v>7386.12</v>
      </c>
      <c r="AA424" s="75">
        <v>5875.92</v>
      </c>
      <c r="AB424" s="75">
        <v>5758.92</v>
      </c>
      <c r="AC424" s="75">
        <v>7787.16</v>
      </c>
      <c r="AD424" s="75"/>
      <c r="AE424" s="75"/>
      <c r="AF424" s="75"/>
      <c r="AG424" s="75"/>
      <c r="AH424" s="75"/>
      <c r="AI424" s="75"/>
      <c r="AJ424" s="75"/>
      <c r="AK424" s="75"/>
      <c r="AL424" s="75"/>
      <c r="AM424" s="75"/>
      <c r="AN424" s="75"/>
      <c r="AO424" s="75"/>
      <c r="AP424" s="75"/>
      <c r="AQ424" s="75"/>
    </row>
    <row r="425" spans="1:43" x14ac:dyDescent="0.2">
      <c r="A425" s="72" t="s">
        <v>203</v>
      </c>
      <c r="B425" s="145" t="s">
        <v>265</v>
      </c>
      <c r="C425" s="73" t="s">
        <v>209</v>
      </c>
      <c r="D425" s="74" t="str">
        <f t="shared" si="43"/>
        <v>UKPuffy Toy		CategoryView</v>
      </c>
      <c r="F425" s="75">
        <f>30%*F424</f>
        <v>2245.3199999999997</v>
      </c>
      <c r="G425" s="75">
        <f t="shared" ref="G425:G427" si="44">30%*G424</f>
        <v>2426.1659999999997</v>
      </c>
      <c r="H425" s="75">
        <f t="shared" ref="H425:H427" si="45">30%*H424</f>
        <v>1626.75</v>
      </c>
      <c r="I425" s="75">
        <f t="shared" ref="I425:I427" si="46">30%*I424</f>
        <v>2215.4579999999996</v>
      </c>
      <c r="J425" s="75">
        <f t="shared" ref="J425:J427" si="47">30%*J424</f>
        <v>2396.8439999999996</v>
      </c>
      <c r="K425" s="75">
        <f t="shared" ref="K425:K427" si="48">30%*K424</f>
        <v>1885.8959999999997</v>
      </c>
      <c r="L425" s="75">
        <f t="shared" ref="L425:L427" si="49">30%*L424</f>
        <v>2117.9339999999997</v>
      </c>
      <c r="M425" s="75">
        <f t="shared" ref="M425:M427" si="50">30%*M424</f>
        <v>2087.64</v>
      </c>
      <c r="N425" s="75">
        <f t="shared" ref="N425:N427" si="51">30%*N424</f>
        <v>2328.1559999999999</v>
      </c>
      <c r="O425" s="75">
        <f t="shared" ref="O425:O427" si="52">30%*O424</f>
        <v>1668.222</v>
      </c>
      <c r="P425" s="75">
        <f t="shared" ref="P425:P427" si="53">30%*P424</f>
        <v>1859.0579999999998</v>
      </c>
      <c r="Q425" s="75">
        <f t="shared" ref="Q425:Q427" si="54">30%*Q424</f>
        <v>2240.136</v>
      </c>
      <c r="R425" s="75">
        <f t="shared" ref="R425:R427" si="55">30%*R424</f>
        <v>2220.8579999999997</v>
      </c>
      <c r="S425" s="75">
        <f t="shared" ref="S425:S427" si="56">30%*S424</f>
        <v>1817.2079999999999</v>
      </c>
      <c r="T425" s="75">
        <f t="shared" ref="T425:T427" si="57">30%*T424</f>
        <v>2248.2359999999999</v>
      </c>
      <c r="U425" s="75">
        <f t="shared" ref="U425:U427" si="58">30%*U424</f>
        <v>2339.6579999999999</v>
      </c>
      <c r="V425" s="75">
        <f t="shared" ref="V425:V427" si="59">30%*V424</f>
        <v>1922.4539999999997</v>
      </c>
      <c r="W425" s="75">
        <f t="shared" ref="W425:W427" si="60">30%*W424</f>
        <v>2324.16</v>
      </c>
      <c r="X425" s="75">
        <f t="shared" ref="X425:X427" si="61">30%*X424</f>
        <v>1713.528</v>
      </c>
      <c r="Y425" s="75">
        <f t="shared" ref="Y425:Y427" si="62">30%*Y424</f>
        <v>1752.7859999999998</v>
      </c>
      <c r="Z425" s="75">
        <f t="shared" ref="Z425:Z427" si="63">30%*Z424</f>
        <v>2215.8359999999998</v>
      </c>
      <c r="AA425" s="75">
        <f t="shared" ref="AA425:AA427" si="64">30%*AA424</f>
        <v>1762.7760000000001</v>
      </c>
      <c r="AB425" s="75">
        <f t="shared" ref="AB425:AB427" si="65">30%*AB424</f>
        <v>1727.6759999999999</v>
      </c>
      <c r="AC425" s="75">
        <f t="shared" ref="AC425:AC427" si="66">30%*AC424</f>
        <v>2336.1479999999997</v>
      </c>
      <c r="AD425" s="75"/>
      <c r="AE425" s="75"/>
      <c r="AF425" s="75"/>
      <c r="AG425" s="75"/>
      <c r="AH425" s="75"/>
      <c r="AI425" s="75"/>
      <c r="AJ425" s="75"/>
      <c r="AK425" s="75"/>
      <c r="AL425" s="75"/>
      <c r="AM425" s="75"/>
      <c r="AN425" s="75"/>
      <c r="AO425" s="75"/>
      <c r="AP425" s="75"/>
      <c r="AQ425" s="75"/>
    </row>
    <row r="426" spans="1:43" x14ac:dyDescent="0.2">
      <c r="A426" s="72" t="s">
        <v>203</v>
      </c>
      <c r="B426" s="145" t="s">
        <v>265</v>
      </c>
      <c r="C426" s="73" t="s">
        <v>210</v>
      </c>
      <c r="D426" s="74" t="str">
        <f t="shared" si="43"/>
        <v>UKPuffy Toy		ProductView</v>
      </c>
      <c r="F426" s="75">
        <f>30%*F425</f>
        <v>673.59599999999989</v>
      </c>
      <c r="G426" s="75">
        <f t="shared" si="44"/>
        <v>727.84979999999985</v>
      </c>
      <c r="H426" s="75">
        <f t="shared" si="45"/>
        <v>488.02499999999998</v>
      </c>
      <c r="I426" s="75">
        <f t="shared" si="46"/>
        <v>664.63739999999984</v>
      </c>
      <c r="J426" s="75">
        <f t="shared" si="47"/>
        <v>719.05319999999983</v>
      </c>
      <c r="K426" s="75">
        <f t="shared" si="48"/>
        <v>565.76879999999994</v>
      </c>
      <c r="L426" s="75">
        <f t="shared" si="49"/>
        <v>635.38019999999995</v>
      </c>
      <c r="M426" s="75">
        <f t="shared" si="50"/>
        <v>626.29199999999992</v>
      </c>
      <c r="N426" s="75">
        <f t="shared" si="51"/>
        <v>698.44679999999994</v>
      </c>
      <c r="O426" s="75">
        <f t="shared" si="52"/>
        <v>500.46659999999997</v>
      </c>
      <c r="P426" s="75">
        <f t="shared" si="53"/>
        <v>557.71739999999988</v>
      </c>
      <c r="Q426" s="75">
        <f t="shared" si="54"/>
        <v>672.04079999999999</v>
      </c>
      <c r="R426" s="75">
        <f t="shared" si="55"/>
        <v>666.25739999999985</v>
      </c>
      <c r="S426" s="75">
        <f t="shared" si="56"/>
        <v>545.16239999999993</v>
      </c>
      <c r="T426" s="75">
        <f t="shared" si="57"/>
        <v>674.47079999999994</v>
      </c>
      <c r="U426" s="75">
        <f t="shared" si="58"/>
        <v>701.89739999999995</v>
      </c>
      <c r="V426" s="75">
        <f t="shared" si="59"/>
        <v>576.73619999999994</v>
      </c>
      <c r="W426" s="75">
        <f t="shared" si="60"/>
        <v>697.24799999999993</v>
      </c>
      <c r="X426" s="75">
        <f t="shared" si="61"/>
        <v>514.05840000000001</v>
      </c>
      <c r="Y426" s="75">
        <f t="shared" si="62"/>
        <v>525.83579999999995</v>
      </c>
      <c r="Z426" s="75">
        <f t="shared" si="63"/>
        <v>664.75079999999991</v>
      </c>
      <c r="AA426" s="75">
        <f t="shared" si="64"/>
        <v>528.83280000000002</v>
      </c>
      <c r="AB426" s="75">
        <f t="shared" si="65"/>
        <v>518.30279999999993</v>
      </c>
      <c r="AC426" s="75">
        <f t="shared" si="66"/>
        <v>700.84439999999984</v>
      </c>
      <c r="AD426" s="75"/>
      <c r="AE426" s="75"/>
      <c r="AF426" s="75"/>
      <c r="AG426" s="75"/>
      <c r="AH426" s="75"/>
      <c r="AI426" s="75"/>
      <c r="AJ426" s="75"/>
      <c r="AK426" s="75"/>
      <c r="AL426" s="75"/>
      <c r="AM426" s="75"/>
      <c r="AN426" s="75"/>
      <c r="AO426" s="75"/>
      <c r="AP426" s="75"/>
      <c r="AQ426" s="75"/>
    </row>
    <row r="427" spans="1:43" x14ac:dyDescent="0.2">
      <c r="A427" s="72" t="s">
        <v>203</v>
      </c>
      <c r="B427" s="145" t="s">
        <v>265</v>
      </c>
      <c r="C427" s="73" t="s">
        <v>211</v>
      </c>
      <c r="D427" s="74" t="str">
        <f t="shared" si="43"/>
        <v>UKPuffy Toy		AddToCart</v>
      </c>
      <c r="F427" s="75">
        <f>30%*F426</f>
        <v>202.07879999999997</v>
      </c>
      <c r="G427" s="75">
        <f t="shared" si="44"/>
        <v>218.35493999999994</v>
      </c>
      <c r="H427" s="75">
        <f t="shared" si="45"/>
        <v>146.4075</v>
      </c>
      <c r="I427" s="75">
        <f t="shared" si="46"/>
        <v>199.39121999999995</v>
      </c>
      <c r="J427" s="75">
        <f t="shared" si="47"/>
        <v>215.71595999999994</v>
      </c>
      <c r="K427" s="75">
        <f t="shared" si="48"/>
        <v>169.73063999999997</v>
      </c>
      <c r="L427" s="75">
        <f t="shared" si="49"/>
        <v>190.61405999999997</v>
      </c>
      <c r="M427" s="75">
        <f t="shared" si="50"/>
        <v>187.88759999999996</v>
      </c>
      <c r="N427" s="75">
        <f t="shared" si="51"/>
        <v>209.53403999999998</v>
      </c>
      <c r="O427" s="75">
        <f t="shared" si="52"/>
        <v>150.13997999999998</v>
      </c>
      <c r="P427" s="75">
        <f t="shared" si="53"/>
        <v>167.31521999999995</v>
      </c>
      <c r="Q427" s="75">
        <f t="shared" si="54"/>
        <v>201.61223999999999</v>
      </c>
      <c r="R427" s="75">
        <f t="shared" si="55"/>
        <v>199.87721999999994</v>
      </c>
      <c r="S427" s="75">
        <f t="shared" si="56"/>
        <v>163.54871999999997</v>
      </c>
      <c r="T427" s="75">
        <f t="shared" si="57"/>
        <v>202.34123999999997</v>
      </c>
      <c r="U427" s="75">
        <f t="shared" si="58"/>
        <v>210.56921999999997</v>
      </c>
      <c r="V427" s="75">
        <f t="shared" si="59"/>
        <v>173.02085999999997</v>
      </c>
      <c r="W427" s="75">
        <f t="shared" si="60"/>
        <v>209.17439999999996</v>
      </c>
      <c r="X427" s="75">
        <f t="shared" si="61"/>
        <v>154.21752000000001</v>
      </c>
      <c r="Y427" s="75">
        <f t="shared" si="62"/>
        <v>157.75073999999998</v>
      </c>
      <c r="Z427" s="75">
        <f t="shared" si="63"/>
        <v>199.42523999999997</v>
      </c>
      <c r="AA427" s="75">
        <f t="shared" si="64"/>
        <v>158.64984000000001</v>
      </c>
      <c r="AB427" s="75">
        <f t="shared" si="65"/>
        <v>155.49083999999996</v>
      </c>
      <c r="AC427" s="75">
        <f t="shared" si="66"/>
        <v>210.25331999999995</v>
      </c>
      <c r="AD427" s="75"/>
      <c r="AE427" s="75"/>
      <c r="AF427" s="75"/>
      <c r="AG427" s="75"/>
      <c r="AH427" s="75"/>
      <c r="AI427" s="75"/>
      <c r="AJ427" s="75"/>
      <c r="AK427" s="75"/>
      <c r="AL427" s="75"/>
      <c r="AM427" s="75"/>
      <c r="AN427" s="75"/>
      <c r="AO427" s="75"/>
      <c r="AP427" s="75"/>
      <c r="AQ427" s="75"/>
    </row>
    <row r="428" spans="1:43" x14ac:dyDescent="0.2">
      <c r="A428" s="72" t="s">
        <v>203</v>
      </c>
      <c r="B428" s="145" t="s">
        <v>265</v>
      </c>
      <c r="C428" s="73" t="s">
        <v>261</v>
      </c>
      <c r="D428" s="74" t="str">
        <f t="shared" si="43"/>
        <v>UKPuffy Toy		Step1</v>
      </c>
      <c r="F428" s="75">
        <f>50%*F427</f>
        <v>101.03939999999999</v>
      </c>
      <c r="G428" s="75">
        <f t="shared" ref="G428" si="67">50%*G427</f>
        <v>109.17746999999997</v>
      </c>
      <c r="H428" s="75">
        <f t="shared" ref="H428" si="68">50%*H427</f>
        <v>73.203749999999999</v>
      </c>
      <c r="I428" s="75">
        <f t="shared" ref="I428" si="69">50%*I427</f>
        <v>99.695609999999974</v>
      </c>
      <c r="J428" s="75">
        <f t="shared" ref="J428" si="70">50%*J427</f>
        <v>107.85797999999997</v>
      </c>
      <c r="K428" s="75">
        <f t="shared" ref="K428" si="71">50%*K427</f>
        <v>84.865319999999983</v>
      </c>
      <c r="L428" s="75">
        <f t="shared" ref="L428" si="72">50%*L427</f>
        <v>95.307029999999983</v>
      </c>
      <c r="M428" s="75">
        <f t="shared" ref="M428" si="73">50%*M427</f>
        <v>93.943799999999982</v>
      </c>
      <c r="N428" s="75">
        <f t="shared" ref="N428" si="74">50%*N427</f>
        <v>104.76701999999999</v>
      </c>
      <c r="O428" s="75">
        <f t="shared" ref="O428" si="75">50%*O427</f>
        <v>75.06998999999999</v>
      </c>
      <c r="P428" s="75">
        <f t="shared" ref="P428" si="76">50%*P427</f>
        <v>83.657609999999977</v>
      </c>
      <c r="Q428" s="75">
        <f t="shared" ref="Q428" si="77">50%*Q427</f>
        <v>100.80611999999999</v>
      </c>
      <c r="R428" s="75">
        <f t="shared" ref="R428" si="78">50%*R427</f>
        <v>99.938609999999969</v>
      </c>
      <c r="S428" s="75">
        <f t="shared" ref="S428" si="79">50%*S427</f>
        <v>81.774359999999987</v>
      </c>
      <c r="T428" s="75">
        <f t="shared" ref="T428" si="80">50%*T427</f>
        <v>101.17061999999999</v>
      </c>
      <c r="U428" s="75">
        <f t="shared" ref="U428" si="81">50%*U427</f>
        <v>105.28460999999999</v>
      </c>
      <c r="V428" s="75">
        <f t="shared" ref="V428" si="82">50%*V427</f>
        <v>86.510429999999985</v>
      </c>
      <c r="W428" s="75">
        <f t="shared" ref="W428" si="83">50%*W427</f>
        <v>104.58719999999998</v>
      </c>
      <c r="X428" s="75">
        <f t="shared" ref="X428" si="84">50%*X427</f>
        <v>77.108760000000004</v>
      </c>
      <c r="Y428" s="75">
        <f t="shared" ref="Y428" si="85">50%*Y427</f>
        <v>78.87536999999999</v>
      </c>
      <c r="Z428" s="75">
        <f t="shared" ref="Z428" si="86">50%*Z427</f>
        <v>99.712619999999987</v>
      </c>
      <c r="AA428" s="75">
        <f t="shared" ref="AA428" si="87">50%*AA427</f>
        <v>79.324920000000006</v>
      </c>
      <c r="AB428" s="75">
        <f t="shared" ref="AB428" si="88">50%*AB427</f>
        <v>77.745419999999982</v>
      </c>
      <c r="AC428" s="75">
        <f t="shared" ref="AC428" si="89">50%*AC427</f>
        <v>105.12665999999997</v>
      </c>
      <c r="AD428" s="75"/>
      <c r="AE428" s="75"/>
      <c r="AF428" s="75"/>
      <c r="AG428" s="75"/>
      <c r="AH428" s="75"/>
      <c r="AI428" s="75"/>
      <c r="AJ428" s="75"/>
      <c r="AK428" s="75"/>
      <c r="AL428" s="75"/>
      <c r="AM428" s="75"/>
      <c r="AN428" s="75"/>
      <c r="AO428" s="75"/>
      <c r="AP428" s="75"/>
      <c r="AQ428" s="75"/>
    </row>
    <row r="429" spans="1:43" x14ac:dyDescent="0.2">
      <c r="A429" s="72" t="s">
        <v>203</v>
      </c>
      <c r="B429" s="145" t="s">
        <v>265</v>
      </c>
      <c r="C429" s="73" t="s">
        <v>13</v>
      </c>
      <c r="D429" s="74" t="str">
        <f t="shared" si="43"/>
        <v>UKPuffy Toy		Order</v>
      </c>
      <c r="F429" s="75">
        <f>80%*F428</f>
        <v>80.831519999999998</v>
      </c>
      <c r="G429" s="75">
        <f t="shared" ref="G429" si="90">80%*G428</f>
        <v>87.341975999999988</v>
      </c>
      <c r="H429" s="75">
        <f t="shared" ref="H429" si="91">80%*H428</f>
        <v>58.563000000000002</v>
      </c>
      <c r="I429" s="75">
        <f t="shared" ref="I429" si="92">80%*I428</f>
        <v>79.75648799999999</v>
      </c>
      <c r="J429" s="75">
        <f t="shared" ref="J429" si="93">80%*J428</f>
        <v>86.286383999999984</v>
      </c>
      <c r="K429" s="75">
        <f t="shared" ref="K429" si="94">80%*K428</f>
        <v>67.892255999999989</v>
      </c>
      <c r="L429" s="75">
        <f t="shared" ref="L429" si="95">80%*L428</f>
        <v>76.245623999999992</v>
      </c>
      <c r="M429" s="75">
        <f t="shared" ref="M429" si="96">80%*M428</f>
        <v>75.155039999999985</v>
      </c>
      <c r="N429" s="75">
        <f t="shared" ref="N429" si="97">80%*N428</f>
        <v>83.813615999999996</v>
      </c>
      <c r="O429" s="75">
        <f t="shared" ref="O429" si="98">80%*O428</f>
        <v>60.055991999999996</v>
      </c>
      <c r="P429" s="75">
        <f t="shared" ref="P429" si="99">80%*P428</f>
        <v>66.926087999999979</v>
      </c>
      <c r="Q429" s="75">
        <f t="shared" ref="Q429" si="100">80%*Q428</f>
        <v>80.644896000000003</v>
      </c>
      <c r="R429" s="75">
        <f t="shared" ref="R429" si="101">80%*R428</f>
        <v>79.950887999999978</v>
      </c>
      <c r="S429" s="75">
        <f t="shared" ref="S429" si="102">80%*S428</f>
        <v>65.419487999999987</v>
      </c>
      <c r="T429" s="75">
        <f t="shared" ref="T429" si="103">80%*T428</f>
        <v>80.936495999999991</v>
      </c>
      <c r="U429" s="75">
        <f t="shared" ref="U429" si="104">80%*U428</f>
        <v>84.227688000000001</v>
      </c>
      <c r="V429" s="75">
        <f t="shared" ref="V429" si="105">80%*V428</f>
        <v>69.208343999999997</v>
      </c>
      <c r="W429" s="75">
        <f t="shared" ref="W429" si="106">80%*W428</f>
        <v>83.669759999999997</v>
      </c>
      <c r="X429" s="75">
        <f t="shared" ref="X429" si="107">80%*X428</f>
        <v>61.687008000000006</v>
      </c>
      <c r="Y429" s="75">
        <f t="shared" ref="Y429" si="108">80%*Y428</f>
        <v>63.100295999999993</v>
      </c>
      <c r="Z429" s="75">
        <f t="shared" ref="Z429" si="109">80%*Z428</f>
        <v>79.770095999999995</v>
      </c>
      <c r="AA429" s="75">
        <f t="shared" ref="AA429" si="110">80%*AA428</f>
        <v>63.459936000000006</v>
      </c>
      <c r="AB429" s="75">
        <f t="shared" ref="AB429" si="111">80%*AB428</f>
        <v>62.196335999999988</v>
      </c>
      <c r="AC429" s="75">
        <f t="shared" ref="AC429" si="112">80%*AC428</f>
        <v>84.101327999999981</v>
      </c>
      <c r="AD429" s="75"/>
      <c r="AE429" s="75"/>
      <c r="AF429" s="75"/>
      <c r="AG429" s="75"/>
      <c r="AH429" s="75"/>
      <c r="AI429" s="75"/>
      <c r="AJ429" s="75"/>
      <c r="AK429" s="75"/>
      <c r="AL429" s="75"/>
      <c r="AM429" s="75"/>
      <c r="AN429" s="75"/>
      <c r="AO429" s="75"/>
      <c r="AP429" s="75"/>
      <c r="AQ429" s="75"/>
    </row>
    <row r="430" spans="1:43" x14ac:dyDescent="0.2">
      <c r="A430" s="72" t="s">
        <v>203</v>
      </c>
      <c r="B430" s="145" t="s">
        <v>265</v>
      </c>
      <c r="C430" s="73" t="s">
        <v>212</v>
      </c>
      <c r="D430" s="74" t="str">
        <f t="shared" si="43"/>
        <v>UKPuffy Toy		Sales</v>
      </c>
      <c r="F430" s="75">
        <v>1815.6</v>
      </c>
      <c r="G430" s="75">
        <v>1816.6</v>
      </c>
      <c r="H430" s="75">
        <v>1817.6</v>
      </c>
      <c r="I430" s="75">
        <v>1818.6</v>
      </c>
      <c r="J430" s="75">
        <v>1819.6</v>
      </c>
      <c r="K430" s="75">
        <v>1820.6</v>
      </c>
      <c r="L430" s="75">
        <v>1821.6</v>
      </c>
      <c r="M430" s="75">
        <v>1822.6</v>
      </c>
      <c r="N430" s="75">
        <v>1823.6</v>
      </c>
      <c r="O430" s="75">
        <v>1824.6</v>
      </c>
      <c r="P430" s="75">
        <v>1825.6</v>
      </c>
      <c r="Q430" s="75">
        <v>1826.6</v>
      </c>
      <c r="R430" s="75">
        <v>1827.6</v>
      </c>
      <c r="S430" s="75">
        <v>1828.6</v>
      </c>
      <c r="T430" s="75">
        <v>1829.6</v>
      </c>
      <c r="U430" s="75">
        <v>1830.6</v>
      </c>
      <c r="V430" s="75">
        <v>1831.6</v>
      </c>
      <c r="W430" s="75">
        <v>1832.6</v>
      </c>
      <c r="X430" s="75">
        <v>1833.6</v>
      </c>
      <c r="Y430" s="75">
        <v>1834.6</v>
      </c>
      <c r="Z430" s="75">
        <v>1835.6</v>
      </c>
      <c r="AA430" s="75">
        <v>1836.6</v>
      </c>
      <c r="AB430" s="75">
        <v>1837.6</v>
      </c>
      <c r="AC430" s="75">
        <v>1838.6</v>
      </c>
      <c r="AD430" s="75"/>
      <c r="AE430" s="75"/>
      <c r="AF430" s="75"/>
      <c r="AG430" s="75"/>
      <c r="AH430" s="75"/>
      <c r="AI430" s="75"/>
      <c r="AJ430" s="75"/>
      <c r="AK430" s="75"/>
      <c r="AL430" s="75"/>
      <c r="AM430" s="75"/>
      <c r="AN430" s="75"/>
      <c r="AO430" s="75"/>
      <c r="AP430" s="75"/>
      <c r="AQ430" s="75"/>
    </row>
    <row r="431" spans="1:43" x14ac:dyDescent="0.2">
      <c r="A431" s="72" t="s">
        <v>203</v>
      </c>
      <c r="B431" s="145" t="s">
        <v>265</v>
      </c>
      <c r="C431" s="73" t="s">
        <v>247</v>
      </c>
      <c r="D431" s="74" t="str">
        <f t="shared" si="43"/>
        <v>UKPuffy Toy		ROI</v>
      </c>
      <c r="F431" s="75">
        <f ca="1">RANDBETWEEN(250,300)</f>
        <v>261</v>
      </c>
      <c r="G431" s="75">
        <f t="shared" ref="G431:AC431" ca="1" si="113">RANDBETWEEN(250,300)</f>
        <v>274</v>
      </c>
      <c r="H431" s="75">
        <f t="shared" ca="1" si="113"/>
        <v>269</v>
      </c>
      <c r="I431" s="75">
        <f t="shared" ca="1" si="113"/>
        <v>268</v>
      </c>
      <c r="J431" s="75">
        <f t="shared" ca="1" si="113"/>
        <v>262</v>
      </c>
      <c r="K431" s="75">
        <f t="shared" ca="1" si="113"/>
        <v>279</v>
      </c>
      <c r="L431" s="75">
        <f t="shared" ca="1" si="113"/>
        <v>291</v>
      </c>
      <c r="M431" s="75">
        <f t="shared" ca="1" si="113"/>
        <v>289</v>
      </c>
      <c r="N431" s="75">
        <f t="shared" ca="1" si="113"/>
        <v>259</v>
      </c>
      <c r="O431" s="75">
        <f t="shared" ca="1" si="113"/>
        <v>299</v>
      </c>
      <c r="P431" s="75">
        <f t="shared" ca="1" si="113"/>
        <v>254</v>
      </c>
      <c r="Q431" s="75">
        <f t="shared" ca="1" si="113"/>
        <v>278</v>
      </c>
      <c r="R431" s="75">
        <f t="shared" ca="1" si="113"/>
        <v>283</v>
      </c>
      <c r="S431" s="75">
        <f t="shared" ca="1" si="113"/>
        <v>254</v>
      </c>
      <c r="T431" s="75">
        <f t="shared" ca="1" si="113"/>
        <v>255</v>
      </c>
      <c r="U431" s="75">
        <f t="shared" ca="1" si="113"/>
        <v>295</v>
      </c>
      <c r="V431" s="75">
        <f t="shared" ca="1" si="113"/>
        <v>298</v>
      </c>
      <c r="W431" s="75">
        <f t="shared" ca="1" si="113"/>
        <v>289</v>
      </c>
      <c r="X431" s="75">
        <f t="shared" ca="1" si="113"/>
        <v>253</v>
      </c>
      <c r="Y431" s="75">
        <f t="shared" ca="1" si="113"/>
        <v>256</v>
      </c>
      <c r="Z431" s="75">
        <f t="shared" ca="1" si="113"/>
        <v>294</v>
      </c>
      <c r="AA431" s="75">
        <f t="shared" ca="1" si="113"/>
        <v>300</v>
      </c>
      <c r="AB431" s="75">
        <f t="shared" ca="1" si="113"/>
        <v>282</v>
      </c>
      <c r="AC431" s="75">
        <f t="shared" ca="1" si="113"/>
        <v>281</v>
      </c>
      <c r="AD431" s="75"/>
      <c r="AE431" s="75"/>
      <c r="AF431" s="75"/>
      <c r="AG431" s="75"/>
      <c r="AH431" s="75"/>
      <c r="AI431" s="75"/>
      <c r="AJ431" s="75"/>
      <c r="AK431" s="75"/>
      <c r="AL431" s="75"/>
      <c r="AM431" s="75"/>
      <c r="AN431" s="75"/>
      <c r="AO431" s="75"/>
      <c r="AP431" s="75"/>
      <c r="AQ431" s="75"/>
    </row>
    <row r="432" spans="1:43" x14ac:dyDescent="0.2">
      <c r="A432" s="72" t="s">
        <v>203</v>
      </c>
      <c r="B432" s="145" t="s">
        <v>265</v>
      </c>
      <c r="C432" s="73" t="s">
        <v>259</v>
      </c>
      <c r="D432" s="74" t="str">
        <f t="shared" si="43"/>
        <v>UKPuffy Toy		Spend</v>
      </c>
      <c r="F432" s="75">
        <v>768.95999999999992</v>
      </c>
      <c r="G432" s="75">
        <v>769.96</v>
      </c>
      <c r="H432" s="75">
        <v>770.96</v>
      </c>
      <c r="I432" s="75">
        <v>771.96</v>
      </c>
      <c r="J432" s="75">
        <v>772.96</v>
      </c>
      <c r="K432" s="75">
        <v>773.96</v>
      </c>
      <c r="L432" s="75">
        <v>774.96</v>
      </c>
      <c r="M432" s="75">
        <v>775.96</v>
      </c>
      <c r="N432" s="75">
        <v>776.96</v>
      </c>
      <c r="O432" s="75">
        <v>777.96</v>
      </c>
      <c r="P432" s="75">
        <v>778.96</v>
      </c>
      <c r="Q432" s="75">
        <v>779.96</v>
      </c>
      <c r="R432" s="75">
        <v>780.96</v>
      </c>
      <c r="S432" s="75">
        <v>781.96</v>
      </c>
      <c r="T432" s="75">
        <v>782.96</v>
      </c>
      <c r="U432" s="75">
        <v>783.96</v>
      </c>
      <c r="V432" s="75">
        <v>784.96</v>
      </c>
      <c r="W432" s="75">
        <v>785.96</v>
      </c>
      <c r="X432" s="75">
        <v>786.96</v>
      </c>
      <c r="Y432" s="75">
        <v>787.96</v>
      </c>
      <c r="Z432" s="75">
        <v>788.96</v>
      </c>
      <c r="AA432" s="75">
        <v>789.96</v>
      </c>
      <c r="AB432" s="75">
        <v>790.96</v>
      </c>
      <c r="AC432" s="75">
        <v>791.96</v>
      </c>
      <c r="AD432" s="75"/>
      <c r="AE432" s="75"/>
      <c r="AF432" s="75"/>
      <c r="AG432" s="75"/>
      <c r="AH432" s="75"/>
      <c r="AI432" s="75"/>
      <c r="AJ432" s="75"/>
      <c r="AK432" s="75"/>
      <c r="AL432" s="75"/>
      <c r="AM432" s="75"/>
      <c r="AN432" s="75"/>
      <c r="AO432" s="75"/>
      <c r="AP432" s="75"/>
      <c r="AQ432" s="75"/>
    </row>
    <row r="433" spans="1:43" x14ac:dyDescent="0.2">
      <c r="A433" s="72" t="s">
        <v>203</v>
      </c>
      <c r="B433" s="145" t="s">
        <v>265</v>
      </c>
      <c r="C433" s="73" t="s">
        <v>249</v>
      </c>
      <c r="D433" s="74" t="str">
        <f t="shared" si="43"/>
        <v>UKPuffy Toy		COS</v>
      </c>
      <c r="F433" s="75">
        <f ca="1">RANDBETWEEN(2,3)</f>
        <v>3</v>
      </c>
      <c r="G433" s="75">
        <f t="shared" ref="G433:AC433" ca="1" si="114">RANDBETWEEN(2,3)</f>
        <v>3</v>
      </c>
      <c r="H433" s="75">
        <f t="shared" ca="1" si="114"/>
        <v>2</v>
      </c>
      <c r="I433" s="75">
        <f t="shared" ca="1" si="114"/>
        <v>2</v>
      </c>
      <c r="J433" s="75">
        <f t="shared" ca="1" si="114"/>
        <v>2</v>
      </c>
      <c r="K433" s="75">
        <f t="shared" ca="1" si="114"/>
        <v>2</v>
      </c>
      <c r="L433" s="75">
        <f t="shared" ca="1" si="114"/>
        <v>3</v>
      </c>
      <c r="M433" s="75">
        <f t="shared" ca="1" si="114"/>
        <v>3</v>
      </c>
      <c r="N433" s="75">
        <f t="shared" ca="1" si="114"/>
        <v>3</v>
      </c>
      <c r="O433" s="75">
        <f t="shared" ca="1" si="114"/>
        <v>3</v>
      </c>
      <c r="P433" s="75">
        <f t="shared" ca="1" si="114"/>
        <v>3</v>
      </c>
      <c r="Q433" s="75">
        <f t="shared" ca="1" si="114"/>
        <v>2</v>
      </c>
      <c r="R433" s="75">
        <f t="shared" ca="1" si="114"/>
        <v>3</v>
      </c>
      <c r="S433" s="75">
        <f t="shared" ca="1" si="114"/>
        <v>2</v>
      </c>
      <c r="T433" s="75">
        <f t="shared" ca="1" si="114"/>
        <v>3</v>
      </c>
      <c r="U433" s="75">
        <f t="shared" ca="1" si="114"/>
        <v>2</v>
      </c>
      <c r="V433" s="75">
        <f t="shared" ca="1" si="114"/>
        <v>3</v>
      </c>
      <c r="W433" s="75">
        <f t="shared" ca="1" si="114"/>
        <v>3</v>
      </c>
      <c r="X433" s="75">
        <f t="shared" ca="1" si="114"/>
        <v>3</v>
      </c>
      <c r="Y433" s="75">
        <f t="shared" ca="1" si="114"/>
        <v>2</v>
      </c>
      <c r="Z433" s="75">
        <f t="shared" ca="1" si="114"/>
        <v>2</v>
      </c>
      <c r="AA433" s="75">
        <f t="shared" ca="1" si="114"/>
        <v>2</v>
      </c>
      <c r="AB433" s="75">
        <f t="shared" ca="1" si="114"/>
        <v>3</v>
      </c>
      <c r="AC433" s="75">
        <f t="shared" ca="1" si="114"/>
        <v>2</v>
      </c>
      <c r="AD433" s="75"/>
      <c r="AE433" s="75"/>
      <c r="AF433" s="75"/>
      <c r="AG433" s="75"/>
      <c r="AH433" s="75"/>
      <c r="AI433" s="75"/>
      <c r="AJ433" s="75"/>
      <c r="AK433" s="75"/>
      <c r="AL433" s="75"/>
      <c r="AM433" s="75"/>
      <c r="AN433" s="75"/>
      <c r="AO433" s="75"/>
      <c r="AP433" s="75"/>
      <c r="AQ433" s="75"/>
    </row>
    <row r="435" spans="1:43" x14ac:dyDescent="0.2">
      <c r="A435" s="72" t="s">
        <v>203</v>
      </c>
      <c r="B435" s="145" t="s">
        <v>245</v>
      </c>
      <c r="C435" s="73" t="s">
        <v>11</v>
      </c>
      <c r="D435" s="74" t="str">
        <f t="shared" ref="D435:D444" si="115">A435&amp;B435&amp;C435</f>
        <v>UKTeddy BearSessions</v>
      </c>
      <c r="F435" s="75">
        <v>8731.7999999999993</v>
      </c>
      <c r="G435" s="75">
        <v>9435.09</v>
      </c>
      <c r="H435" s="75">
        <v>6326.25</v>
      </c>
      <c r="I435" s="75">
        <v>8615.67</v>
      </c>
      <c r="J435" s="75">
        <v>9321.06</v>
      </c>
      <c r="K435" s="75">
        <v>7334.04</v>
      </c>
      <c r="L435" s="75">
        <v>8236.41</v>
      </c>
      <c r="M435" s="75">
        <v>8118.5999999999995</v>
      </c>
      <c r="N435" s="75">
        <v>9053.94</v>
      </c>
      <c r="O435" s="75">
        <v>6487.53</v>
      </c>
      <c r="P435" s="75">
        <v>7229.67</v>
      </c>
      <c r="Q435" s="75">
        <v>8711.64</v>
      </c>
      <c r="R435" s="75">
        <v>8636.67</v>
      </c>
      <c r="S435" s="75">
        <v>7066.92</v>
      </c>
      <c r="T435" s="75">
        <v>8743.14</v>
      </c>
      <c r="U435" s="75">
        <v>9098.67</v>
      </c>
      <c r="V435" s="75">
        <v>7476.21</v>
      </c>
      <c r="W435" s="75">
        <v>9038.4</v>
      </c>
      <c r="X435" s="75">
        <v>6663.7199999999993</v>
      </c>
      <c r="Y435" s="75">
        <v>6816.3899999999994</v>
      </c>
      <c r="Z435" s="75">
        <v>8617.14</v>
      </c>
      <c r="AA435" s="75">
        <v>6855.24</v>
      </c>
      <c r="AB435" s="75">
        <v>6718.74</v>
      </c>
      <c r="AC435" s="75">
        <v>9085.02</v>
      </c>
      <c r="AD435" s="75"/>
      <c r="AE435" s="75"/>
      <c r="AF435" s="75"/>
      <c r="AG435" s="75"/>
      <c r="AH435" s="75"/>
      <c r="AI435" s="75"/>
      <c r="AJ435" s="75"/>
      <c r="AK435" s="75"/>
      <c r="AL435" s="75"/>
      <c r="AM435" s="75"/>
      <c r="AN435" s="75"/>
      <c r="AO435" s="75"/>
      <c r="AP435" s="75"/>
      <c r="AQ435" s="75"/>
    </row>
    <row r="436" spans="1:43" x14ac:dyDescent="0.2">
      <c r="A436" s="72" t="s">
        <v>203</v>
      </c>
      <c r="B436" s="145" t="s">
        <v>245</v>
      </c>
      <c r="C436" s="73" t="s">
        <v>209</v>
      </c>
      <c r="D436" s="74" t="str">
        <f t="shared" si="115"/>
        <v>UKTeddy BearCategoryView</v>
      </c>
      <c r="F436" s="75">
        <f>30%*F435</f>
        <v>2619.5399999999995</v>
      </c>
      <c r="G436" s="75">
        <f t="shared" ref="G436:G438" si="116">30%*G435</f>
        <v>2830.527</v>
      </c>
      <c r="H436" s="75">
        <f t="shared" ref="H436:H438" si="117">30%*H435</f>
        <v>1897.875</v>
      </c>
      <c r="I436" s="75">
        <f t="shared" ref="I436:I438" si="118">30%*I435</f>
        <v>2584.701</v>
      </c>
      <c r="J436" s="75">
        <f t="shared" ref="J436:J438" si="119">30%*J435</f>
        <v>2796.3179999999998</v>
      </c>
      <c r="K436" s="75">
        <f t="shared" ref="K436:K438" si="120">30%*K435</f>
        <v>2200.212</v>
      </c>
      <c r="L436" s="75">
        <f t="shared" ref="L436:L438" si="121">30%*L435</f>
        <v>2470.9229999999998</v>
      </c>
      <c r="M436" s="75">
        <f t="shared" ref="M436:M438" si="122">30%*M435</f>
        <v>2435.58</v>
      </c>
      <c r="N436" s="75">
        <f t="shared" ref="N436:N438" si="123">30%*N435</f>
        <v>2716.1820000000002</v>
      </c>
      <c r="O436" s="75">
        <f t="shared" ref="O436:O438" si="124">30%*O435</f>
        <v>1946.2589999999998</v>
      </c>
      <c r="P436" s="75">
        <f t="shared" ref="P436:P438" si="125">30%*P435</f>
        <v>2168.9009999999998</v>
      </c>
      <c r="Q436" s="75">
        <f t="shared" ref="Q436:Q438" si="126">30%*Q435</f>
        <v>2613.4919999999997</v>
      </c>
      <c r="R436" s="75">
        <f t="shared" ref="R436:R438" si="127">30%*R435</f>
        <v>2591.0009999999997</v>
      </c>
      <c r="S436" s="75">
        <f t="shared" ref="S436:S438" si="128">30%*S435</f>
        <v>2120.076</v>
      </c>
      <c r="T436" s="75">
        <f t="shared" ref="T436:T438" si="129">30%*T435</f>
        <v>2622.9419999999996</v>
      </c>
      <c r="U436" s="75">
        <f t="shared" ref="U436:U438" si="130">30%*U435</f>
        <v>2729.6010000000001</v>
      </c>
      <c r="V436" s="75">
        <f t="shared" ref="V436:V438" si="131">30%*V435</f>
        <v>2242.8629999999998</v>
      </c>
      <c r="W436" s="75">
        <f t="shared" ref="W436:W438" si="132">30%*W435</f>
        <v>2711.52</v>
      </c>
      <c r="X436" s="75">
        <f t="shared" ref="X436:X438" si="133">30%*X435</f>
        <v>1999.1159999999998</v>
      </c>
      <c r="Y436" s="75">
        <f t="shared" ref="Y436:Y438" si="134">30%*Y435</f>
        <v>2044.9169999999997</v>
      </c>
      <c r="Z436" s="75">
        <f t="shared" ref="Z436:Z438" si="135">30%*Z435</f>
        <v>2585.1419999999998</v>
      </c>
      <c r="AA436" s="75">
        <f t="shared" ref="AA436:AA438" si="136">30%*AA435</f>
        <v>2056.5719999999997</v>
      </c>
      <c r="AB436" s="75">
        <f t="shared" ref="AB436:AB438" si="137">30%*AB435</f>
        <v>2015.6219999999998</v>
      </c>
      <c r="AC436" s="75">
        <f t="shared" ref="AC436:AC438" si="138">30%*AC435</f>
        <v>2725.5059999999999</v>
      </c>
      <c r="AD436" s="75"/>
      <c r="AE436" s="75"/>
      <c r="AF436" s="75"/>
      <c r="AG436" s="75"/>
      <c r="AH436" s="75"/>
      <c r="AI436" s="75"/>
      <c r="AJ436" s="75"/>
      <c r="AK436" s="75"/>
      <c r="AL436" s="75"/>
      <c r="AM436" s="75"/>
      <c r="AN436" s="75"/>
      <c r="AO436" s="75"/>
      <c r="AP436" s="75"/>
      <c r="AQ436" s="75"/>
    </row>
    <row r="437" spans="1:43" x14ac:dyDescent="0.2">
      <c r="A437" s="72" t="s">
        <v>203</v>
      </c>
      <c r="B437" s="145" t="s">
        <v>245</v>
      </c>
      <c r="C437" s="73" t="s">
        <v>210</v>
      </c>
      <c r="D437" s="74" t="str">
        <f t="shared" si="115"/>
        <v>UKTeddy BearProductView</v>
      </c>
      <c r="F437" s="75">
        <f>30%*F436</f>
        <v>785.86199999999985</v>
      </c>
      <c r="G437" s="75">
        <f t="shared" si="116"/>
        <v>849.15809999999999</v>
      </c>
      <c r="H437" s="75">
        <f t="shared" si="117"/>
        <v>569.36249999999995</v>
      </c>
      <c r="I437" s="75">
        <f t="shared" si="118"/>
        <v>775.41030000000001</v>
      </c>
      <c r="J437" s="75">
        <f t="shared" si="119"/>
        <v>838.89539999999988</v>
      </c>
      <c r="K437" s="75">
        <f t="shared" si="120"/>
        <v>660.06359999999995</v>
      </c>
      <c r="L437" s="75">
        <f t="shared" si="121"/>
        <v>741.27689999999996</v>
      </c>
      <c r="M437" s="75">
        <f t="shared" si="122"/>
        <v>730.67399999999998</v>
      </c>
      <c r="N437" s="75">
        <f t="shared" si="123"/>
        <v>814.8546</v>
      </c>
      <c r="O437" s="75">
        <f t="shared" si="124"/>
        <v>583.87769999999989</v>
      </c>
      <c r="P437" s="75">
        <f t="shared" si="125"/>
        <v>650.67029999999988</v>
      </c>
      <c r="Q437" s="75">
        <f t="shared" si="126"/>
        <v>784.04759999999987</v>
      </c>
      <c r="R437" s="75">
        <f t="shared" si="127"/>
        <v>777.30029999999988</v>
      </c>
      <c r="S437" s="75">
        <f t="shared" si="128"/>
        <v>636.02279999999996</v>
      </c>
      <c r="T437" s="75">
        <f t="shared" si="129"/>
        <v>786.8825999999998</v>
      </c>
      <c r="U437" s="75">
        <f t="shared" si="130"/>
        <v>818.88030000000003</v>
      </c>
      <c r="V437" s="75">
        <f t="shared" si="131"/>
        <v>672.85889999999995</v>
      </c>
      <c r="W437" s="75">
        <f t="shared" si="132"/>
        <v>813.45600000000002</v>
      </c>
      <c r="X437" s="75">
        <f t="shared" si="133"/>
        <v>599.73479999999995</v>
      </c>
      <c r="Y437" s="75">
        <f t="shared" si="134"/>
        <v>613.47509999999988</v>
      </c>
      <c r="Z437" s="75">
        <f t="shared" si="135"/>
        <v>775.54259999999988</v>
      </c>
      <c r="AA437" s="75">
        <f t="shared" si="136"/>
        <v>616.97159999999985</v>
      </c>
      <c r="AB437" s="75">
        <f t="shared" si="137"/>
        <v>604.68659999999988</v>
      </c>
      <c r="AC437" s="75">
        <f t="shared" si="138"/>
        <v>817.65179999999998</v>
      </c>
      <c r="AD437" s="75"/>
      <c r="AE437" s="75"/>
      <c r="AF437" s="75"/>
      <c r="AG437" s="75"/>
      <c r="AH437" s="75"/>
      <c r="AI437" s="75"/>
      <c r="AJ437" s="75"/>
      <c r="AK437" s="75"/>
      <c r="AL437" s="75"/>
      <c r="AM437" s="75"/>
      <c r="AN437" s="75"/>
      <c r="AO437" s="75"/>
      <c r="AP437" s="75"/>
      <c r="AQ437" s="75"/>
    </row>
    <row r="438" spans="1:43" x14ac:dyDescent="0.2">
      <c r="A438" s="72" t="s">
        <v>203</v>
      </c>
      <c r="B438" s="145" t="s">
        <v>245</v>
      </c>
      <c r="C438" s="73" t="s">
        <v>211</v>
      </c>
      <c r="D438" s="74" t="str">
        <f t="shared" si="115"/>
        <v>UKTeddy BearAddToCart</v>
      </c>
      <c r="F438" s="75">
        <f>30%*F437</f>
        <v>235.75859999999994</v>
      </c>
      <c r="G438" s="75">
        <f t="shared" si="116"/>
        <v>254.74742999999998</v>
      </c>
      <c r="H438" s="75">
        <f t="shared" si="117"/>
        <v>170.80874999999997</v>
      </c>
      <c r="I438" s="75">
        <f t="shared" si="118"/>
        <v>232.62308999999999</v>
      </c>
      <c r="J438" s="75">
        <f t="shared" si="119"/>
        <v>251.66861999999995</v>
      </c>
      <c r="K438" s="75">
        <f t="shared" si="120"/>
        <v>198.01907999999997</v>
      </c>
      <c r="L438" s="75">
        <f t="shared" si="121"/>
        <v>222.38306999999998</v>
      </c>
      <c r="M438" s="75">
        <f t="shared" si="122"/>
        <v>219.20219999999998</v>
      </c>
      <c r="N438" s="75">
        <f t="shared" si="123"/>
        <v>244.45638</v>
      </c>
      <c r="O438" s="75">
        <f t="shared" si="124"/>
        <v>175.16330999999997</v>
      </c>
      <c r="P438" s="75">
        <f t="shared" si="125"/>
        <v>195.20108999999997</v>
      </c>
      <c r="Q438" s="75">
        <f t="shared" si="126"/>
        <v>235.21427999999995</v>
      </c>
      <c r="R438" s="75">
        <f t="shared" si="127"/>
        <v>233.19008999999994</v>
      </c>
      <c r="S438" s="75">
        <f t="shared" si="128"/>
        <v>190.80683999999999</v>
      </c>
      <c r="T438" s="75">
        <f t="shared" si="129"/>
        <v>236.06477999999993</v>
      </c>
      <c r="U438" s="75">
        <f t="shared" si="130"/>
        <v>245.66408999999999</v>
      </c>
      <c r="V438" s="75">
        <f t="shared" si="131"/>
        <v>201.85766999999998</v>
      </c>
      <c r="W438" s="75">
        <f t="shared" si="132"/>
        <v>244.0368</v>
      </c>
      <c r="X438" s="75">
        <f t="shared" si="133"/>
        <v>179.92043999999999</v>
      </c>
      <c r="Y438" s="75">
        <f t="shared" si="134"/>
        <v>184.04252999999997</v>
      </c>
      <c r="Z438" s="75">
        <f t="shared" si="135"/>
        <v>232.66277999999994</v>
      </c>
      <c r="AA438" s="75">
        <f t="shared" si="136"/>
        <v>185.09147999999996</v>
      </c>
      <c r="AB438" s="75">
        <f t="shared" si="137"/>
        <v>181.40597999999997</v>
      </c>
      <c r="AC438" s="75">
        <f t="shared" si="138"/>
        <v>245.29553999999999</v>
      </c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</row>
    <row r="439" spans="1:43" x14ac:dyDescent="0.2">
      <c r="A439" s="72" t="s">
        <v>203</v>
      </c>
      <c r="B439" s="145" t="s">
        <v>245</v>
      </c>
      <c r="C439" s="73" t="s">
        <v>261</v>
      </c>
      <c r="D439" s="74" t="str">
        <f t="shared" si="115"/>
        <v>UKTeddy BearStep1</v>
      </c>
      <c r="F439" s="75">
        <f>50%*F438</f>
        <v>117.87929999999997</v>
      </c>
      <c r="G439" s="75">
        <f t="shared" ref="G439" si="139">50%*G438</f>
        <v>127.37371499999999</v>
      </c>
      <c r="H439" s="75">
        <f t="shared" ref="H439" si="140">50%*H438</f>
        <v>85.404374999999987</v>
      </c>
      <c r="I439" s="75">
        <f t="shared" ref="I439" si="141">50%*I438</f>
        <v>116.311545</v>
      </c>
      <c r="J439" s="75">
        <f t="shared" ref="J439" si="142">50%*J438</f>
        <v>125.83430999999997</v>
      </c>
      <c r="K439" s="75">
        <f t="shared" ref="K439" si="143">50%*K438</f>
        <v>99.009539999999987</v>
      </c>
      <c r="L439" s="75">
        <f t="shared" ref="L439" si="144">50%*L438</f>
        <v>111.19153499999999</v>
      </c>
      <c r="M439" s="75">
        <f t="shared" ref="M439" si="145">50%*M438</f>
        <v>109.60109999999999</v>
      </c>
      <c r="N439" s="75">
        <f t="shared" ref="N439" si="146">50%*N438</f>
        <v>122.22819</v>
      </c>
      <c r="O439" s="75">
        <f t="shared" ref="O439" si="147">50%*O438</f>
        <v>87.581654999999984</v>
      </c>
      <c r="P439" s="75">
        <f t="shared" ref="P439" si="148">50%*P438</f>
        <v>97.600544999999983</v>
      </c>
      <c r="Q439" s="75">
        <f t="shared" ref="Q439" si="149">50%*Q438</f>
        <v>117.60713999999997</v>
      </c>
      <c r="R439" s="75">
        <f t="shared" ref="R439" si="150">50%*R438</f>
        <v>116.59504499999997</v>
      </c>
      <c r="S439" s="75">
        <f t="shared" ref="S439" si="151">50%*S438</f>
        <v>95.403419999999997</v>
      </c>
      <c r="T439" s="75">
        <f t="shared" ref="T439" si="152">50%*T438</f>
        <v>118.03238999999996</v>
      </c>
      <c r="U439" s="75">
        <f t="shared" ref="U439" si="153">50%*U438</f>
        <v>122.83204499999999</v>
      </c>
      <c r="V439" s="75">
        <f t="shared" ref="V439" si="154">50%*V438</f>
        <v>100.92883499999999</v>
      </c>
      <c r="W439" s="75">
        <f t="shared" ref="W439" si="155">50%*W438</f>
        <v>122.0184</v>
      </c>
      <c r="X439" s="75">
        <f t="shared" ref="X439" si="156">50%*X438</f>
        <v>89.960219999999993</v>
      </c>
      <c r="Y439" s="75">
        <f t="shared" ref="Y439" si="157">50%*Y438</f>
        <v>92.021264999999985</v>
      </c>
      <c r="Z439" s="75">
        <f t="shared" ref="Z439" si="158">50%*Z438</f>
        <v>116.33138999999997</v>
      </c>
      <c r="AA439" s="75">
        <f t="shared" ref="AA439" si="159">50%*AA438</f>
        <v>92.545739999999981</v>
      </c>
      <c r="AB439" s="75">
        <f t="shared" ref="AB439" si="160">50%*AB438</f>
        <v>90.702989999999986</v>
      </c>
      <c r="AC439" s="75">
        <f t="shared" ref="AC439" si="161">50%*AC438</f>
        <v>122.64776999999999</v>
      </c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</row>
    <row r="440" spans="1:43" x14ac:dyDescent="0.2">
      <c r="A440" s="72" t="s">
        <v>203</v>
      </c>
      <c r="B440" s="145" t="s">
        <v>245</v>
      </c>
      <c r="C440" s="73" t="s">
        <v>13</v>
      </c>
      <c r="D440" s="74" t="str">
        <f t="shared" si="115"/>
        <v>UKTeddy BearOrder</v>
      </c>
      <c r="F440" s="75">
        <f>80%*F439</f>
        <v>94.303439999999981</v>
      </c>
      <c r="G440" s="75">
        <f t="shared" ref="G440" si="162">80%*G439</f>
        <v>101.898972</v>
      </c>
      <c r="H440" s="75">
        <f t="shared" ref="H440" si="163">80%*H439</f>
        <v>68.323499999999996</v>
      </c>
      <c r="I440" s="75">
        <f t="shared" ref="I440" si="164">80%*I439</f>
        <v>93.049236000000008</v>
      </c>
      <c r="J440" s="75">
        <f t="shared" ref="J440" si="165">80%*J439</f>
        <v>100.66744799999998</v>
      </c>
      <c r="K440" s="75">
        <f t="shared" ref="K440" si="166">80%*K439</f>
        <v>79.20763199999999</v>
      </c>
      <c r="L440" s="75">
        <f t="shared" ref="L440" si="167">80%*L439</f>
        <v>88.953227999999996</v>
      </c>
      <c r="M440" s="75">
        <f t="shared" ref="M440" si="168">80%*M439</f>
        <v>87.680880000000002</v>
      </c>
      <c r="N440" s="75">
        <f t="shared" ref="N440" si="169">80%*N439</f>
        <v>97.78255200000001</v>
      </c>
      <c r="O440" s="75">
        <f t="shared" ref="O440" si="170">80%*O439</f>
        <v>70.06532399999999</v>
      </c>
      <c r="P440" s="75">
        <f t="shared" ref="P440" si="171">80%*P439</f>
        <v>78.080435999999992</v>
      </c>
      <c r="Q440" s="75">
        <f t="shared" ref="Q440" si="172">80%*Q439</f>
        <v>94.085711999999987</v>
      </c>
      <c r="R440" s="75">
        <f t="shared" ref="R440" si="173">80%*R439</f>
        <v>93.276035999999976</v>
      </c>
      <c r="S440" s="75">
        <f t="shared" ref="S440" si="174">80%*S439</f>
        <v>76.322736000000006</v>
      </c>
      <c r="T440" s="75">
        <f t="shared" ref="T440" si="175">80%*T439</f>
        <v>94.425911999999983</v>
      </c>
      <c r="U440" s="75">
        <f t="shared" ref="U440" si="176">80%*U439</f>
        <v>98.265636000000001</v>
      </c>
      <c r="V440" s="75">
        <f t="shared" ref="V440" si="177">80%*V439</f>
        <v>80.743067999999994</v>
      </c>
      <c r="W440" s="75">
        <f t="shared" ref="W440" si="178">80%*W439</f>
        <v>97.614720000000005</v>
      </c>
      <c r="X440" s="75">
        <f t="shared" ref="X440" si="179">80%*X439</f>
        <v>71.968176</v>
      </c>
      <c r="Y440" s="75">
        <f t="shared" ref="Y440" si="180">80%*Y439</f>
        <v>73.617011999999988</v>
      </c>
      <c r="Z440" s="75">
        <f t="shared" ref="Z440" si="181">80%*Z439</f>
        <v>93.065111999999985</v>
      </c>
      <c r="AA440" s="75">
        <f t="shared" ref="AA440" si="182">80%*AA439</f>
        <v>74.036591999999985</v>
      </c>
      <c r="AB440" s="75">
        <f t="shared" ref="AB440" si="183">80%*AB439</f>
        <v>72.562391999999988</v>
      </c>
      <c r="AC440" s="75">
        <f t="shared" ref="AC440" si="184">80%*AC439</f>
        <v>98.118216000000004</v>
      </c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</row>
    <row r="441" spans="1:43" x14ac:dyDescent="0.2">
      <c r="A441" s="72" t="s">
        <v>203</v>
      </c>
      <c r="B441" s="145" t="s">
        <v>245</v>
      </c>
      <c r="C441" s="73" t="s">
        <v>212</v>
      </c>
      <c r="D441" s="74" t="str">
        <f t="shared" si="115"/>
        <v>UKTeddy BearSales</v>
      </c>
      <c r="F441" s="75">
        <v>1815.6</v>
      </c>
      <c r="G441" s="75">
        <v>1816.6</v>
      </c>
      <c r="H441" s="75">
        <v>1817.6</v>
      </c>
      <c r="I441" s="75">
        <v>1818.6</v>
      </c>
      <c r="J441" s="75">
        <v>1819.6</v>
      </c>
      <c r="K441" s="75">
        <v>1820.6</v>
      </c>
      <c r="L441" s="75">
        <v>1821.6</v>
      </c>
      <c r="M441" s="75">
        <v>1822.6</v>
      </c>
      <c r="N441" s="75">
        <v>1823.6</v>
      </c>
      <c r="O441" s="75">
        <v>1824.6</v>
      </c>
      <c r="P441" s="75">
        <v>1825.6</v>
      </c>
      <c r="Q441" s="75">
        <v>1826.6</v>
      </c>
      <c r="R441" s="75">
        <v>1827.6</v>
      </c>
      <c r="S441" s="75">
        <v>1828.6</v>
      </c>
      <c r="T441" s="75">
        <v>1829.6</v>
      </c>
      <c r="U441" s="75">
        <v>1830.6</v>
      </c>
      <c r="V441" s="75">
        <v>1831.6</v>
      </c>
      <c r="W441" s="75">
        <v>1832.6</v>
      </c>
      <c r="X441" s="75">
        <v>1833.6</v>
      </c>
      <c r="Y441" s="75">
        <v>1834.6</v>
      </c>
      <c r="Z441" s="75">
        <v>1835.6</v>
      </c>
      <c r="AA441" s="75">
        <v>1836.6</v>
      </c>
      <c r="AB441" s="75">
        <v>1837.6</v>
      </c>
      <c r="AC441" s="75">
        <v>1838.6</v>
      </c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</row>
    <row r="442" spans="1:43" x14ac:dyDescent="0.2">
      <c r="A442" s="72" t="s">
        <v>203</v>
      </c>
      <c r="B442" s="145" t="s">
        <v>245</v>
      </c>
      <c r="C442" s="73" t="s">
        <v>247</v>
      </c>
      <c r="D442" s="74" t="str">
        <f t="shared" si="115"/>
        <v>UKTeddy BearROI</v>
      </c>
      <c r="F442" s="75">
        <f ca="1">RANDBETWEEN(250,300)</f>
        <v>291</v>
      </c>
      <c r="G442" s="75">
        <f t="shared" ref="G442:AC442" ca="1" si="185">RANDBETWEEN(250,300)</f>
        <v>298</v>
      </c>
      <c r="H442" s="75">
        <f t="shared" ca="1" si="185"/>
        <v>264</v>
      </c>
      <c r="I442" s="75">
        <f t="shared" ca="1" si="185"/>
        <v>287</v>
      </c>
      <c r="J442" s="75">
        <f t="shared" ca="1" si="185"/>
        <v>296</v>
      </c>
      <c r="K442" s="75">
        <f t="shared" ca="1" si="185"/>
        <v>260</v>
      </c>
      <c r="L442" s="75">
        <f t="shared" ca="1" si="185"/>
        <v>299</v>
      </c>
      <c r="M442" s="75">
        <f t="shared" ca="1" si="185"/>
        <v>293</v>
      </c>
      <c r="N442" s="75">
        <f t="shared" ca="1" si="185"/>
        <v>257</v>
      </c>
      <c r="O442" s="75">
        <f t="shared" ca="1" si="185"/>
        <v>253</v>
      </c>
      <c r="P442" s="75">
        <f t="shared" ca="1" si="185"/>
        <v>292</v>
      </c>
      <c r="Q442" s="75">
        <f t="shared" ca="1" si="185"/>
        <v>297</v>
      </c>
      <c r="R442" s="75">
        <f t="shared" ca="1" si="185"/>
        <v>282</v>
      </c>
      <c r="S442" s="75">
        <f t="shared" ca="1" si="185"/>
        <v>268</v>
      </c>
      <c r="T442" s="75">
        <f t="shared" ca="1" si="185"/>
        <v>275</v>
      </c>
      <c r="U442" s="75">
        <f t="shared" ca="1" si="185"/>
        <v>272</v>
      </c>
      <c r="V442" s="75">
        <f t="shared" ca="1" si="185"/>
        <v>263</v>
      </c>
      <c r="W442" s="75">
        <f t="shared" ca="1" si="185"/>
        <v>262</v>
      </c>
      <c r="X442" s="75">
        <f t="shared" ca="1" si="185"/>
        <v>271</v>
      </c>
      <c r="Y442" s="75">
        <f t="shared" ca="1" si="185"/>
        <v>292</v>
      </c>
      <c r="Z442" s="75">
        <f t="shared" ca="1" si="185"/>
        <v>254</v>
      </c>
      <c r="AA442" s="75">
        <f t="shared" ca="1" si="185"/>
        <v>273</v>
      </c>
      <c r="AB442" s="75">
        <f t="shared" ca="1" si="185"/>
        <v>270</v>
      </c>
      <c r="AC442" s="75">
        <f t="shared" ca="1" si="185"/>
        <v>296</v>
      </c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</row>
    <row r="443" spans="1:43" x14ac:dyDescent="0.2">
      <c r="A443" s="72" t="s">
        <v>203</v>
      </c>
      <c r="B443" s="145" t="s">
        <v>245</v>
      </c>
      <c r="C443" s="73" t="s">
        <v>259</v>
      </c>
      <c r="D443" s="74" t="str">
        <f t="shared" si="115"/>
        <v>UKTeddy BearSpend</v>
      </c>
      <c r="F443" s="75">
        <v>768.95999999999992</v>
      </c>
      <c r="G443" s="75">
        <v>769.96</v>
      </c>
      <c r="H443" s="75">
        <v>770.96</v>
      </c>
      <c r="I443" s="75">
        <v>771.96</v>
      </c>
      <c r="J443" s="75">
        <v>772.96</v>
      </c>
      <c r="K443" s="75">
        <v>773.96</v>
      </c>
      <c r="L443" s="75">
        <v>774.96</v>
      </c>
      <c r="M443" s="75">
        <v>775.96</v>
      </c>
      <c r="N443" s="75">
        <v>776.96</v>
      </c>
      <c r="O443" s="75">
        <v>777.96</v>
      </c>
      <c r="P443" s="75">
        <v>778.96</v>
      </c>
      <c r="Q443" s="75">
        <v>779.96</v>
      </c>
      <c r="R443" s="75">
        <v>780.96</v>
      </c>
      <c r="S443" s="75">
        <v>781.96</v>
      </c>
      <c r="T443" s="75">
        <v>782.96</v>
      </c>
      <c r="U443" s="75">
        <v>783.96</v>
      </c>
      <c r="V443" s="75">
        <v>784.96</v>
      </c>
      <c r="W443" s="75">
        <v>785.96</v>
      </c>
      <c r="X443" s="75">
        <v>786.96</v>
      </c>
      <c r="Y443" s="75">
        <v>787.96</v>
      </c>
      <c r="Z443" s="75">
        <v>788.96</v>
      </c>
      <c r="AA443" s="75">
        <v>789.96</v>
      </c>
      <c r="AB443" s="75">
        <v>790.96</v>
      </c>
      <c r="AC443" s="75">
        <v>791.96</v>
      </c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</row>
    <row r="444" spans="1:43" x14ac:dyDescent="0.2">
      <c r="A444" s="72" t="s">
        <v>203</v>
      </c>
      <c r="B444" s="145" t="s">
        <v>245</v>
      </c>
      <c r="C444" s="73" t="s">
        <v>249</v>
      </c>
      <c r="D444" s="74" t="str">
        <f t="shared" si="115"/>
        <v>UKTeddy BearCOS</v>
      </c>
      <c r="F444" s="75">
        <f ca="1">RANDBETWEEN(2,3)</f>
        <v>3</v>
      </c>
      <c r="G444" s="75">
        <f t="shared" ref="G444:AC444" ca="1" si="186">RANDBETWEEN(2,3)</f>
        <v>2</v>
      </c>
      <c r="H444" s="75">
        <f t="shared" ca="1" si="186"/>
        <v>3</v>
      </c>
      <c r="I444" s="75">
        <f t="shared" ca="1" si="186"/>
        <v>3</v>
      </c>
      <c r="J444" s="75">
        <f t="shared" ca="1" si="186"/>
        <v>2</v>
      </c>
      <c r="K444" s="75">
        <f t="shared" ca="1" si="186"/>
        <v>3</v>
      </c>
      <c r="L444" s="75">
        <f t="shared" ca="1" si="186"/>
        <v>3</v>
      </c>
      <c r="M444" s="75">
        <f t="shared" ca="1" si="186"/>
        <v>3</v>
      </c>
      <c r="N444" s="75">
        <f t="shared" ca="1" si="186"/>
        <v>2</v>
      </c>
      <c r="O444" s="75">
        <f t="shared" ca="1" si="186"/>
        <v>3</v>
      </c>
      <c r="P444" s="75">
        <f t="shared" ca="1" si="186"/>
        <v>3</v>
      </c>
      <c r="Q444" s="75">
        <f t="shared" ca="1" si="186"/>
        <v>3</v>
      </c>
      <c r="R444" s="75">
        <f t="shared" ca="1" si="186"/>
        <v>2</v>
      </c>
      <c r="S444" s="75">
        <f t="shared" ca="1" si="186"/>
        <v>2</v>
      </c>
      <c r="T444" s="75">
        <f t="shared" ca="1" si="186"/>
        <v>3</v>
      </c>
      <c r="U444" s="75">
        <f t="shared" ca="1" si="186"/>
        <v>3</v>
      </c>
      <c r="V444" s="75">
        <f t="shared" ca="1" si="186"/>
        <v>3</v>
      </c>
      <c r="W444" s="75">
        <f t="shared" ca="1" si="186"/>
        <v>3</v>
      </c>
      <c r="X444" s="75">
        <f t="shared" ca="1" si="186"/>
        <v>2</v>
      </c>
      <c r="Y444" s="75">
        <f t="shared" ca="1" si="186"/>
        <v>3</v>
      </c>
      <c r="Z444" s="75">
        <f t="shared" ca="1" si="186"/>
        <v>2</v>
      </c>
      <c r="AA444" s="75">
        <f t="shared" ca="1" si="186"/>
        <v>3</v>
      </c>
      <c r="AB444" s="75">
        <f t="shared" ca="1" si="186"/>
        <v>2</v>
      </c>
      <c r="AC444" s="75">
        <f t="shared" ca="1" si="186"/>
        <v>3</v>
      </c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</row>
    <row r="446" spans="1:43" x14ac:dyDescent="0.2">
      <c r="A446" s="72" t="s">
        <v>203</v>
      </c>
      <c r="B446" s="145" t="s">
        <v>246</v>
      </c>
      <c r="C446" s="73" t="s">
        <v>11</v>
      </c>
      <c r="D446" s="74" t="str">
        <f t="shared" ref="D446:D455" si="187">A446&amp;B446&amp;C446</f>
        <v>UKHarley DavidsonSessions</v>
      </c>
      <c r="F446" s="75">
        <v>2494.7999999999997</v>
      </c>
      <c r="G446" s="75">
        <v>2695.74</v>
      </c>
      <c r="H446" s="75">
        <v>1807.5</v>
      </c>
      <c r="I446" s="75">
        <v>2461.62</v>
      </c>
      <c r="J446" s="75">
        <v>2663.16</v>
      </c>
      <c r="K446" s="75">
        <v>2095.44</v>
      </c>
      <c r="L446" s="75">
        <v>2353.2599999999998</v>
      </c>
      <c r="M446" s="75">
        <v>2319.6</v>
      </c>
      <c r="N446" s="75">
        <v>2586.8399999999997</v>
      </c>
      <c r="O446" s="75">
        <v>1853.58</v>
      </c>
      <c r="P446" s="75">
        <v>2065.62</v>
      </c>
      <c r="Q446" s="75">
        <v>2489.04</v>
      </c>
      <c r="R446" s="75">
        <v>2467.62</v>
      </c>
      <c r="S446" s="75">
        <v>2019.12</v>
      </c>
      <c r="T446" s="75">
        <v>2498.04</v>
      </c>
      <c r="U446" s="75">
        <v>2599.62</v>
      </c>
      <c r="V446" s="75">
        <v>2136.06</v>
      </c>
      <c r="W446" s="75">
        <v>2582.4</v>
      </c>
      <c r="X446" s="75">
        <v>1903.9199999999998</v>
      </c>
      <c r="Y446" s="75">
        <v>1947.54</v>
      </c>
      <c r="Z446" s="75">
        <v>2462.04</v>
      </c>
      <c r="AA446" s="75">
        <v>1958.6399999999999</v>
      </c>
      <c r="AB446" s="75">
        <v>1919.6399999999999</v>
      </c>
      <c r="AC446" s="75">
        <v>2595.7199999999998</v>
      </c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</row>
    <row r="447" spans="1:43" x14ac:dyDescent="0.2">
      <c r="A447" s="72" t="s">
        <v>203</v>
      </c>
      <c r="B447" s="145" t="s">
        <v>246</v>
      </c>
      <c r="C447" s="73" t="s">
        <v>209</v>
      </c>
      <c r="D447" s="74" t="str">
        <f t="shared" si="187"/>
        <v>UKHarley DavidsonCategoryView</v>
      </c>
      <c r="F447" s="75">
        <f>30%*F446</f>
        <v>748.43999999999994</v>
      </c>
      <c r="G447" s="75">
        <f t="shared" ref="G447:G449" si="188">30%*G446</f>
        <v>808.72199999999987</v>
      </c>
      <c r="H447" s="75">
        <f t="shared" ref="H447:H449" si="189">30%*H446</f>
        <v>542.25</v>
      </c>
      <c r="I447" s="75">
        <f t="shared" ref="I447:I449" si="190">30%*I446</f>
        <v>738.48599999999999</v>
      </c>
      <c r="J447" s="75">
        <f t="shared" ref="J447:J449" si="191">30%*J446</f>
        <v>798.94799999999998</v>
      </c>
      <c r="K447" s="75">
        <f t="shared" ref="K447:K449" si="192">30%*K446</f>
        <v>628.63199999999995</v>
      </c>
      <c r="L447" s="75">
        <f t="shared" ref="L447:L449" si="193">30%*L446</f>
        <v>705.97799999999995</v>
      </c>
      <c r="M447" s="75">
        <f t="shared" ref="M447:M449" si="194">30%*M446</f>
        <v>695.88</v>
      </c>
      <c r="N447" s="75">
        <f t="shared" ref="N447:N449" si="195">30%*N446</f>
        <v>776.05199999999991</v>
      </c>
      <c r="O447" s="75">
        <f t="shared" ref="O447:O449" si="196">30%*O446</f>
        <v>556.07399999999996</v>
      </c>
      <c r="P447" s="75">
        <f t="shared" ref="P447:P449" si="197">30%*P446</f>
        <v>619.68599999999992</v>
      </c>
      <c r="Q447" s="75">
        <f t="shared" ref="Q447:Q449" si="198">30%*Q446</f>
        <v>746.71199999999999</v>
      </c>
      <c r="R447" s="75">
        <f t="shared" ref="R447:R449" si="199">30%*R446</f>
        <v>740.28599999999994</v>
      </c>
      <c r="S447" s="75">
        <f t="shared" ref="S447:S449" si="200">30%*S446</f>
        <v>605.73599999999999</v>
      </c>
      <c r="T447" s="75">
        <f t="shared" ref="T447:T449" si="201">30%*T446</f>
        <v>749.41199999999992</v>
      </c>
      <c r="U447" s="75">
        <f t="shared" ref="U447:U449" si="202">30%*U446</f>
        <v>779.88599999999997</v>
      </c>
      <c r="V447" s="75">
        <f t="shared" ref="V447:V449" si="203">30%*V446</f>
        <v>640.81799999999998</v>
      </c>
      <c r="W447" s="75">
        <f t="shared" ref="W447:W449" si="204">30%*W446</f>
        <v>774.72</v>
      </c>
      <c r="X447" s="75">
        <f t="shared" ref="X447:X449" si="205">30%*X446</f>
        <v>571.17599999999993</v>
      </c>
      <c r="Y447" s="75">
        <f t="shared" ref="Y447:Y449" si="206">30%*Y446</f>
        <v>584.26199999999994</v>
      </c>
      <c r="Z447" s="75">
        <f t="shared" ref="Z447:Z449" si="207">30%*Z446</f>
        <v>738.61199999999997</v>
      </c>
      <c r="AA447" s="75">
        <f t="shared" ref="AA447:AA449" si="208">30%*AA446</f>
        <v>587.59199999999998</v>
      </c>
      <c r="AB447" s="75">
        <f t="shared" ref="AB447:AB449" si="209">30%*AB446</f>
        <v>575.89199999999994</v>
      </c>
      <c r="AC447" s="75">
        <f t="shared" ref="AC447:AC449" si="210">30%*AC446</f>
        <v>778.71599999999989</v>
      </c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</row>
    <row r="448" spans="1:43" x14ac:dyDescent="0.2">
      <c r="A448" s="72" t="s">
        <v>203</v>
      </c>
      <c r="B448" s="145" t="s">
        <v>246</v>
      </c>
      <c r="C448" s="73" t="s">
        <v>210</v>
      </c>
      <c r="D448" s="74" t="str">
        <f t="shared" si="187"/>
        <v>UKHarley DavidsonProductView</v>
      </c>
      <c r="F448" s="75">
        <f>30%*F447</f>
        <v>224.53199999999998</v>
      </c>
      <c r="G448" s="75">
        <f t="shared" si="188"/>
        <v>242.61659999999995</v>
      </c>
      <c r="H448" s="75">
        <f t="shared" si="189"/>
        <v>162.67499999999998</v>
      </c>
      <c r="I448" s="75">
        <f t="shared" si="190"/>
        <v>221.54579999999999</v>
      </c>
      <c r="J448" s="75">
        <f t="shared" si="191"/>
        <v>239.68439999999998</v>
      </c>
      <c r="K448" s="75">
        <f t="shared" si="192"/>
        <v>188.58959999999999</v>
      </c>
      <c r="L448" s="75">
        <f t="shared" si="193"/>
        <v>211.79339999999999</v>
      </c>
      <c r="M448" s="75">
        <f t="shared" si="194"/>
        <v>208.76399999999998</v>
      </c>
      <c r="N448" s="75">
        <f t="shared" si="195"/>
        <v>232.81559999999996</v>
      </c>
      <c r="O448" s="75">
        <f t="shared" si="196"/>
        <v>166.82219999999998</v>
      </c>
      <c r="P448" s="75">
        <f t="shared" si="197"/>
        <v>185.90579999999997</v>
      </c>
      <c r="Q448" s="75">
        <f t="shared" si="198"/>
        <v>224.0136</v>
      </c>
      <c r="R448" s="75">
        <f t="shared" si="199"/>
        <v>222.08579999999998</v>
      </c>
      <c r="S448" s="75">
        <f t="shared" si="200"/>
        <v>181.7208</v>
      </c>
      <c r="T448" s="75">
        <f t="shared" si="201"/>
        <v>224.82359999999997</v>
      </c>
      <c r="U448" s="75">
        <f t="shared" si="202"/>
        <v>233.96579999999997</v>
      </c>
      <c r="V448" s="75">
        <f t="shared" si="203"/>
        <v>192.24539999999999</v>
      </c>
      <c r="W448" s="75">
        <f t="shared" si="204"/>
        <v>232.416</v>
      </c>
      <c r="X448" s="75">
        <f t="shared" si="205"/>
        <v>171.35279999999997</v>
      </c>
      <c r="Y448" s="75">
        <f t="shared" si="206"/>
        <v>175.27859999999998</v>
      </c>
      <c r="Z448" s="75">
        <f t="shared" si="207"/>
        <v>221.58359999999999</v>
      </c>
      <c r="AA448" s="75">
        <f t="shared" si="208"/>
        <v>176.27759999999998</v>
      </c>
      <c r="AB448" s="75">
        <f t="shared" si="209"/>
        <v>172.76759999999999</v>
      </c>
      <c r="AC448" s="75">
        <f t="shared" si="210"/>
        <v>233.61479999999995</v>
      </c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</row>
    <row r="449" spans="1:43" x14ac:dyDescent="0.2">
      <c r="A449" s="72" t="s">
        <v>203</v>
      </c>
      <c r="B449" s="145" t="s">
        <v>246</v>
      </c>
      <c r="C449" s="73" t="s">
        <v>211</v>
      </c>
      <c r="D449" s="74" t="str">
        <f t="shared" si="187"/>
        <v>UKHarley DavidsonAddToCart</v>
      </c>
      <c r="F449" s="75">
        <f>30%*F448</f>
        <v>67.359599999999986</v>
      </c>
      <c r="G449" s="75">
        <f t="shared" si="188"/>
        <v>72.784979999999976</v>
      </c>
      <c r="H449" s="75">
        <f t="shared" si="189"/>
        <v>48.802499999999995</v>
      </c>
      <c r="I449" s="75">
        <f t="shared" si="190"/>
        <v>66.463739999999987</v>
      </c>
      <c r="J449" s="75">
        <f t="shared" si="191"/>
        <v>71.905319999999989</v>
      </c>
      <c r="K449" s="75">
        <f t="shared" si="192"/>
        <v>56.576879999999996</v>
      </c>
      <c r="L449" s="75">
        <f t="shared" si="193"/>
        <v>63.538019999999996</v>
      </c>
      <c r="M449" s="75">
        <f t="shared" si="194"/>
        <v>62.62919999999999</v>
      </c>
      <c r="N449" s="75">
        <f t="shared" si="195"/>
        <v>69.844679999999983</v>
      </c>
      <c r="O449" s="75">
        <f t="shared" si="196"/>
        <v>50.046659999999996</v>
      </c>
      <c r="P449" s="75">
        <f t="shared" si="197"/>
        <v>55.771739999999987</v>
      </c>
      <c r="Q449" s="75">
        <f t="shared" si="198"/>
        <v>67.20407999999999</v>
      </c>
      <c r="R449" s="75">
        <f t="shared" si="199"/>
        <v>66.625739999999993</v>
      </c>
      <c r="S449" s="75">
        <f t="shared" si="200"/>
        <v>54.516239999999996</v>
      </c>
      <c r="T449" s="75">
        <f t="shared" si="201"/>
        <v>67.447079999999985</v>
      </c>
      <c r="U449" s="75">
        <f t="shared" si="202"/>
        <v>70.189739999999986</v>
      </c>
      <c r="V449" s="75">
        <f t="shared" si="203"/>
        <v>57.673619999999993</v>
      </c>
      <c r="W449" s="75">
        <f t="shared" si="204"/>
        <v>69.724800000000002</v>
      </c>
      <c r="X449" s="75">
        <f t="shared" si="205"/>
        <v>51.405839999999991</v>
      </c>
      <c r="Y449" s="75">
        <f t="shared" si="206"/>
        <v>52.583579999999991</v>
      </c>
      <c r="Z449" s="75">
        <f t="shared" si="207"/>
        <v>66.475079999999991</v>
      </c>
      <c r="AA449" s="75">
        <f t="shared" si="208"/>
        <v>52.883279999999992</v>
      </c>
      <c r="AB449" s="75">
        <f t="shared" si="209"/>
        <v>51.830279999999995</v>
      </c>
      <c r="AC449" s="75">
        <f t="shared" si="210"/>
        <v>70.084439999999987</v>
      </c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</row>
    <row r="450" spans="1:43" x14ac:dyDescent="0.2">
      <c r="A450" s="72" t="s">
        <v>203</v>
      </c>
      <c r="B450" s="145" t="s">
        <v>246</v>
      </c>
      <c r="C450" s="73" t="s">
        <v>261</v>
      </c>
      <c r="D450" s="74" t="str">
        <f t="shared" si="187"/>
        <v>UKHarley DavidsonStep1</v>
      </c>
      <c r="F450" s="75">
        <f>50%*F449</f>
        <v>33.679799999999993</v>
      </c>
      <c r="G450" s="75">
        <f t="shared" ref="G450" si="211">50%*G449</f>
        <v>36.392489999999988</v>
      </c>
      <c r="H450" s="75">
        <f t="shared" ref="H450" si="212">50%*H449</f>
        <v>24.401249999999997</v>
      </c>
      <c r="I450" s="75">
        <f t="shared" ref="I450" si="213">50%*I449</f>
        <v>33.231869999999994</v>
      </c>
      <c r="J450" s="75">
        <f t="shared" ref="J450" si="214">50%*J449</f>
        <v>35.952659999999995</v>
      </c>
      <c r="K450" s="75">
        <f t="shared" ref="K450" si="215">50%*K449</f>
        <v>28.288439999999998</v>
      </c>
      <c r="L450" s="75">
        <f t="shared" ref="L450" si="216">50%*L449</f>
        <v>31.769009999999998</v>
      </c>
      <c r="M450" s="75">
        <f t="shared" ref="M450" si="217">50%*M449</f>
        <v>31.314599999999995</v>
      </c>
      <c r="N450" s="75">
        <f t="shared" ref="N450" si="218">50%*N449</f>
        <v>34.922339999999991</v>
      </c>
      <c r="O450" s="75">
        <f t="shared" ref="O450" si="219">50%*O449</f>
        <v>25.023329999999998</v>
      </c>
      <c r="P450" s="75">
        <f t="shared" ref="P450" si="220">50%*P449</f>
        <v>27.885869999999993</v>
      </c>
      <c r="Q450" s="75">
        <f t="shared" ref="Q450" si="221">50%*Q449</f>
        <v>33.602039999999995</v>
      </c>
      <c r="R450" s="75">
        <f t="shared" ref="R450" si="222">50%*R449</f>
        <v>33.312869999999997</v>
      </c>
      <c r="S450" s="75">
        <f t="shared" ref="S450" si="223">50%*S449</f>
        <v>27.258119999999998</v>
      </c>
      <c r="T450" s="75">
        <f t="shared" ref="T450" si="224">50%*T449</f>
        <v>33.723539999999993</v>
      </c>
      <c r="U450" s="75">
        <f t="shared" ref="U450" si="225">50%*U449</f>
        <v>35.094869999999993</v>
      </c>
      <c r="V450" s="75">
        <f t="shared" ref="V450" si="226">50%*V449</f>
        <v>28.836809999999996</v>
      </c>
      <c r="W450" s="75">
        <f t="shared" ref="W450" si="227">50%*W449</f>
        <v>34.862400000000001</v>
      </c>
      <c r="X450" s="75">
        <f t="shared" ref="X450" si="228">50%*X449</f>
        <v>25.702919999999995</v>
      </c>
      <c r="Y450" s="75">
        <f t="shared" ref="Y450" si="229">50%*Y449</f>
        <v>26.291789999999995</v>
      </c>
      <c r="Z450" s="75">
        <f t="shared" ref="Z450" si="230">50%*Z449</f>
        <v>33.237539999999996</v>
      </c>
      <c r="AA450" s="75">
        <f t="shared" ref="AA450" si="231">50%*AA449</f>
        <v>26.441639999999996</v>
      </c>
      <c r="AB450" s="75">
        <f t="shared" ref="AB450" si="232">50%*AB449</f>
        <v>25.915139999999997</v>
      </c>
      <c r="AC450" s="75">
        <f t="shared" ref="AC450" si="233">50%*AC449</f>
        <v>35.042219999999993</v>
      </c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</row>
    <row r="451" spans="1:43" x14ac:dyDescent="0.2">
      <c r="A451" s="72" t="s">
        <v>203</v>
      </c>
      <c r="B451" s="145" t="s">
        <v>246</v>
      </c>
      <c r="C451" s="73" t="s">
        <v>13</v>
      </c>
      <c r="D451" s="74" t="str">
        <f t="shared" si="187"/>
        <v>UKHarley DavidsonOrder</v>
      </c>
      <c r="F451" s="75">
        <f>80%*F450</f>
        <v>26.943839999999994</v>
      </c>
      <c r="G451" s="75">
        <f t="shared" ref="G451" si="234">80%*G450</f>
        <v>29.113991999999993</v>
      </c>
      <c r="H451" s="75">
        <f t="shared" ref="H451" si="235">80%*H450</f>
        <v>19.521000000000001</v>
      </c>
      <c r="I451" s="75">
        <f t="shared" ref="I451" si="236">80%*I450</f>
        <v>26.585495999999996</v>
      </c>
      <c r="J451" s="75">
        <f t="shared" ref="J451" si="237">80%*J450</f>
        <v>28.762127999999997</v>
      </c>
      <c r="K451" s="75">
        <f t="shared" ref="K451" si="238">80%*K450</f>
        <v>22.630752000000001</v>
      </c>
      <c r="L451" s="75">
        <f t="shared" ref="L451" si="239">80%*L450</f>
        <v>25.415208</v>
      </c>
      <c r="M451" s="75">
        <f t="shared" ref="M451" si="240">80%*M450</f>
        <v>25.051679999999998</v>
      </c>
      <c r="N451" s="75">
        <f t="shared" ref="N451" si="241">80%*N450</f>
        <v>27.937871999999995</v>
      </c>
      <c r="O451" s="75">
        <f t="shared" ref="O451" si="242">80%*O450</f>
        <v>20.018664000000001</v>
      </c>
      <c r="P451" s="75">
        <f t="shared" ref="P451" si="243">80%*P450</f>
        <v>22.308695999999998</v>
      </c>
      <c r="Q451" s="75">
        <f t="shared" ref="Q451" si="244">80%*Q450</f>
        <v>26.881631999999996</v>
      </c>
      <c r="R451" s="75">
        <f t="shared" ref="R451" si="245">80%*R450</f>
        <v>26.650295999999997</v>
      </c>
      <c r="S451" s="75">
        <f t="shared" ref="S451" si="246">80%*S450</f>
        <v>21.806495999999999</v>
      </c>
      <c r="T451" s="75">
        <f t="shared" ref="T451" si="247">80%*T450</f>
        <v>26.978831999999997</v>
      </c>
      <c r="U451" s="75">
        <f t="shared" ref="U451" si="248">80%*U450</f>
        <v>28.075895999999997</v>
      </c>
      <c r="V451" s="75">
        <f t="shared" ref="V451" si="249">80%*V450</f>
        <v>23.069447999999998</v>
      </c>
      <c r="W451" s="75">
        <f t="shared" ref="W451" si="250">80%*W450</f>
        <v>27.889920000000004</v>
      </c>
      <c r="X451" s="75">
        <f t="shared" ref="X451" si="251">80%*X450</f>
        <v>20.562335999999998</v>
      </c>
      <c r="Y451" s="75">
        <f t="shared" ref="Y451" si="252">80%*Y450</f>
        <v>21.033431999999998</v>
      </c>
      <c r="Z451" s="75">
        <f t="shared" ref="Z451" si="253">80%*Z450</f>
        <v>26.590031999999997</v>
      </c>
      <c r="AA451" s="75">
        <f t="shared" ref="AA451" si="254">80%*AA450</f>
        <v>21.153312</v>
      </c>
      <c r="AB451" s="75">
        <f t="shared" ref="AB451" si="255">80%*AB450</f>
        <v>20.732112000000001</v>
      </c>
      <c r="AC451" s="75">
        <f t="shared" ref="AC451" si="256">80%*AC450</f>
        <v>28.033775999999996</v>
      </c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</row>
    <row r="452" spans="1:43" x14ac:dyDescent="0.2">
      <c r="A452" s="72" t="s">
        <v>203</v>
      </c>
      <c r="B452" s="145" t="s">
        <v>246</v>
      </c>
      <c r="C452" s="73" t="s">
        <v>212</v>
      </c>
      <c r="D452" s="74" t="str">
        <f t="shared" si="187"/>
        <v>UKHarley DavidsonSales</v>
      </c>
      <c r="F452" s="75">
        <v>1815.6</v>
      </c>
      <c r="G452" s="75">
        <v>1816.6</v>
      </c>
      <c r="H452" s="75">
        <v>1817.6</v>
      </c>
      <c r="I452" s="75">
        <v>1818.6</v>
      </c>
      <c r="J452" s="75">
        <v>1819.6</v>
      </c>
      <c r="K452" s="75">
        <v>1820.6</v>
      </c>
      <c r="L452" s="75">
        <v>1821.6</v>
      </c>
      <c r="M452" s="75">
        <v>1822.6</v>
      </c>
      <c r="N452" s="75">
        <v>1823.6</v>
      </c>
      <c r="O452" s="75">
        <v>1824.6</v>
      </c>
      <c r="P452" s="75">
        <v>1825.6</v>
      </c>
      <c r="Q452" s="75">
        <v>1826.6</v>
      </c>
      <c r="R452" s="75">
        <v>1827.6</v>
      </c>
      <c r="S452" s="75">
        <v>1828.6</v>
      </c>
      <c r="T452" s="75">
        <v>1829.6</v>
      </c>
      <c r="U452" s="75">
        <v>1830.6</v>
      </c>
      <c r="V452" s="75">
        <v>1831.6</v>
      </c>
      <c r="W452" s="75">
        <v>1832.6</v>
      </c>
      <c r="X452" s="75">
        <v>1833.6</v>
      </c>
      <c r="Y452" s="75">
        <v>1834.6</v>
      </c>
      <c r="Z452" s="75">
        <v>1835.6</v>
      </c>
      <c r="AA452" s="75">
        <v>1836.6</v>
      </c>
      <c r="AB452" s="75">
        <v>1837.6</v>
      </c>
      <c r="AC452" s="75">
        <v>1838.6</v>
      </c>
      <c r="AD452" s="75"/>
      <c r="AE452" s="75"/>
      <c r="AF452" s="75"/>
      <c r="AG452" s="75"/>
      <c r="AH452" s="75"/>
      <c r="AI452" s="75"/>
      <c r="AJ452" s="75"/>
      <c r="AK452" s="75"/>
      <c r="AL452" s="75"/>
      <c r="AM452" s="75"/>
      <c r="AN452" s="75"/>
      <c r="AO452" s="75"/>
      <c r="AP452" s="75"/>
      <c r="AQ452" s="75"/>
    </row>
    <row r="453" spans="1:43" x14ac:dyDescent="0.2">
      <c r="A453" s="72" t="s">
        <v>203</v>
      </c>
      <c r="B453" s="145" t="s">
        <v>246</v>
      </c>
      <c r="C453" s="73" t="s">
        <v>247</v>
      </c>
      <c r="D453" s="74" t="str">
        <f t="shared" si="187"/>
        <v>UKHarley DavidsonROI</v>
      </c>
      <c r="F453" s="75">
        <f ca="1">RANDBETWEEN(250,300)</f>
        <v>281</v>
      </c>
      <c r="G453" s="75">
        <f t="shared" ref="G453:AC453" ca="1" si="257">RANDBETWEEN(250,300)</f>
        <v>267</v>
      </c>
      <c r="H453" s="75">
        <f t="shared" ca="1" si="257"/>
        <v>283</v>
      </c>
      <c r="I453" s="75">
        <f t="shared" ca="1" si="257"/>
        <v>277</v>
      </c>
      <c r="J453" s="75">
        <f t="shared" ca="1" si="257"/>
        <v>289</v>
      </c>
      <c r="K453" s="75">
        <f t="shared" ca="1" si="257"/>
        <v>296</v>
      </c>
      <c r="L453" s="75">
        <f t="shared" ca="1" si="257"/>
        <v>288</v>
      </c>
      <c r="M453" s="75">
        <f t="shared" ca="1" si="257"/>
        <v>256</v>
      </c>
      <c r="N453" s="75">
        <f t="shared" ca="1" si="257"/>
        <v>275</v>
      </c>
      <c r="O453" s="75">
        <f t="shared" ca="1" si="257"/>
        <v>266</v>
      </c>
      <c r="P453" s="75">
        <f t="shared" ca="1" si="257"/>
        <v>283</v>
      </c>
      <c r="Q453" s="75">
        <f t="shared" ca="1" si="257"/>
        <v>259</v>
      </c>
      <c r="R453" s="75">
        <f t="shared" ca="1" si="257"/>
        <v>252</v>
      </c>
      <c r="S453" s="75">
        <f t="shared" ca="1" si="257"/>
        <v>265</v>
      </c>
      <c r="T453" s="75">
        <f t="shared" ca="1" si="257"/>
        <v>288</v>
      </c>
      <c r="U453" s="75">
        <f t="shared" ca="1" si="257"/>
        <v>276</v>
      </c>
      <c r="V453" s="75">
        <f t="shared" ca="1" si="257"/>
        <v>291</v>
      </c>
      <c r="W453" s="75">
        <f t="shared" ca="1" si="257"/>
        <v>282</v>
      </c>
      <c r="X453" s="75">
        <f t="shared" ca="1" si="257"/>
        <v>299</v>
      </c>
      <c r="Y453" s="75">
        <f t="shared" ca="1" si="257"/>
        <v>265</v>
      </c>
      <c r="Z453" s="75">
        <f t="shared" ca="1" si="257"/>
        <v>264</v>
      </c>
      <c r="AA453" s="75">
        <f t="shared" ca="1" si="257"/>
        <v>271</v>
      </c>
      <c r="AB453" s="75">
        <f t="shared" ca="1" si="257"/>
        <v>265</v>
      </c>
      <c r="AC453" s="75">
        <f t="shared" ca="1" si="257"/>
        <v>259</v>
      </c>
      <c r="AD453" s="75"/>
      <c r="AE453" s="75"/>
      <c r="AF453" s="75"/>
      <c r="AG453" s="75"/>
      <c r="AH453" s="75"/>
      <c r="AI453" s="75"/>
      <c r="AJ453" s="75"/>
      <c r="AK453" s="75"/>
      <c r="AL453" s="75"/>
      <c r="AM453" s="75"/>
      <c r="AN453" s="75"/>
      <c r="AO453" s="75"/>
      <c r="AP453" s="75"/>
      <c r="AQ453" s="75"/>
    </row>
    <row r="454" spans="1:43" x14ac:dyDescent="0.2">
      <c r="A454" s="72" t="s">
        <v>203</v>
      </c>
      <c r="B454" s="145" t="s">
        <v>246</v>
      </c>
      <c r="C454" s="73" t="s">
        <v>259</v>
      </c>
      <c r="D454" s="74" t="str">
        <f t="shared" si="187"/>
        <v>UKHarley DavidsonSpend</v>
      </c>
      <c r="F454" s="75">
        <v>768.95999999999992</v>
      </c>
      <c r="G454" s="75">
        <v>769.96</v>
      </c>
      <c r="H454" s="75">
        <v>770.96</v>
      </c>
      <c r="I454" s="75">
        <v>771.96</v>
      </c>
      <c r="J454" s="75">
        <v>772.96</v>
      </c>
      <c r="K454" s="75">
        <v>773.96</v>
      </c>
      <c r="L454" s="75">
        <v>774.96</v>
      </c>
      <c r="M454" s="75">
        <v>775.96</v>
      </c>
      <c r="N454" s="75">
        <v>776.96</v>
      </c>
      <c r="O454" s="75">
        <v>777.96</v>
      </c>
      <c r="P454" s="75">
        <v>778.96</v>
      </c>
      <c r="Q454" s="75">
        <v>779.96</v>
      </c>
      <c r="R454" s="75">
        <v>780.96</v>
      </c>
      <c r="S454" s="75">
        <v>781.96</v>
      </c>
      <c r="T454" s="75">
        <v>782.96</v>
      </c>
      <c r="U454" s="75">
        <v>783.96</v>
      </c>
      <c r="V454" s="75">
        <v>784.96</v>
      </c>
      <c r="W454" s="75">
        <v>785.96</v>
      </c>
      <c r="X454" s="75">
        <v>786.96</v>
      </c>
      <c r="Y454" s="75">
        <v>787.96</v>
      </c>
      <c r="Z454" s="75">
        <v>788.96</v>
      </c>
      <c r="AA454" s="75">
        <v>789.96</v>
      </c>
      <c r="AB454" s="75">
        <v>790.96</v>
      </c>
      <c r="AC454" s="75">
        <v>791.96</v>
      </c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</row>
    <row r="455" spans="1:43" x14ac:dyDescent="0.2">
      <c r="A455" s="72" t="s">
        <v>203</v>
      </c>
      <c r="B455" s="145" t="s">
        <v>246</v>
      </c>
      <c r="C455" s="73" t="s">
        <v>249</v>
      </c>
      <c r="D455" s="74" t="str">
        <f t="shared" si="187"/>
        <v>UKHarley DavidsonCOS</v>
      </c>
      <c r="F455" s="75">
        <f ca="1">RANDBETWEEN(2,3)</f>
        <v>3</v>
      </c>
      <c r="G455" s="75">
        <f t="shared" ref="G455:AC455" ca="1" si="258">RANDBETWEEN(2,3)</f>
        <v>3</v>
      </c>
      <c r="H455" s="75">
        <f t="shared" ca="1" si="258"/>
        <v>3</v>
      </c>
      <c r="I455" s="75">
        <f t="shared" ca="1" si="258"/>
        <v>3</v>
      </c>
      <c r="J455" s="75">
        <f t="shared" ca="1" si="258"/>
        <v>2</v>
      </c>
      <c r="K455" s="75">
        <f t="shared" ca="1" si="258"/>
        <v>3</v>
      </c>
      <c r="L455" s="75">
        <f t="shared" ca="1" si="258"/>
        <v>2</v>
      </c>
      <c r="M455" s="75">
        <f t="shared" ca="1" si="258"/>
        <v>3</v>
      </c>
      <c r="N455" s="75">
        <f t="shared" ca="1" si="258"/>
        <v>3</v>
      </c>
      <c r="O455" s="75">
        <f t="shared" ca="1" si="258"/>
        <v>3</v>
      </c>
      <c r="P455" s="75">
        <f t="shared" ca="1" si="258"/>
        <v>3</v>
      </c>
      <c r="Q455" s="75">
        <f t="shared" ca="1" si="258"/>
        <v>3</v>
      </c>
      <c r="R455" s="75">
        <f t="shared" ca="1" si="258"/>
        <v>3</v>
      </c>
      <c r="S455" s="75">
        <f t="shared" ca="1" si="258"/>
        <v>2</v>
      </c>
      <c r="T455" s="75">
        <f t="shared" ca="1" si="258"/>
        <v>2</v>
      </c>
      <c r="U455" s="75">
        <f t="shared" ca="1" si="258"/>
        <v>3</v>
      </c>
      <c r="V455" s="75">
        <f t="shared" ca="1" si="258"/>
        <v>2</v>
      </c>
      <c r="W455" s="75">
        <f t="shared" ca="1" si="258"/>
        <v>3</v>
      </c>
      <c r="X455" s="75">
        <f t="shared" ca="1" si="258"/>
        <v>3</v>
      </c>
      <c r="Y455" s="75">
        <f t="shared" ca="1" si="258"/>
        <v>3</v>
      </c>
      <c r="Z455" s="75">
        <f t="shared" ca="1" si="258"/>
        <v>3</v>
      </c>
      <c r="AA455" s="75">
        <f t="shared" ca="1" si="258"/>
        <v>3</v>
      </c>
      <c r="AB455" s="75">
        <f t="shared" ca="1" si="258"/>
        <v>2</v>
      </c>
      <c r="AC455" s="75">
        <f t="shared" ca="1" si="258"/>
        <v>3</v>
      </c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</row>
    <row r="457" spans="1:43" x14ac:dyDescent="0.2">
      <c r="A457" s="72" t="s">
        <v>203</v>
      </c>
      <c r="B457" s="145" t="s">
        <v>242</v>
      </c>
      <c r="C457" s="73" t="s">
        <v>11</v>
      </c>
      <c r="D457" s="74" t="str">
        <f t="shared" ref="D457:D466" si="259">A457&amp;B457&amp;C457</f>
        <v>UKFluffy JacketSessions</v>
      </c>
      <c r="F457" s="75">
        <v>6652.8</v>
      </c>
      <c r="G457" s="75">
        <v>7188.64</v>
      </c>
      <c r="H457" s="75">
        <v>4820</v>
      </c>
      <c r="I457" s="75">
        <v>6564.32</v>
      </c>
      <c r="J457" s="75">
        <v>7101.76</v>
      </c>
      <c r="K457" s="75">
        <v>5587.84</v>
      </c>
      <c r="L457" s="75">
        <v>6275.3600000000006</v>
      </c>
      <c r="M457" s="75">
        <v>6185.6</v>
      </c>
      <c r="N457" s="75">
        <v>6898.24</v>
      </c>
      <c r="O457" s="75">
        <v>4942.88</v>
      </c>
      <c r="P457" s="75">
        <v>5508.32</v>
      </c>
      <c r="Q457" s="75">
        <v>6637.4400000000005</v>
      </c>
      <c r="R457" s="75">
        <v>6580.32</v>
      </c>
      <c r="S457" s="75">
        <v>5384.32</v>
      </c>
      <c r="T457" s="75">
        <v>6661.4400000000005</v>
      </c>
      <c r="U457" s="75">
        <v>6932.32</v>
      </c>
      <c r="V457" s="75">
        <v>5696.16</v>
      </c>
      <c r="W457" s="75">
        <v>6886.4000000000005</v>
      </c>
      <c r="X457" s="75">
        <v>5077.12</v>
      </c>
      <c r="Y457" s="75">
        <v>5193.4400000000005</v>
      </c>
      <c r="Z457" s="75">
        <v>6565.4400000000005</v>
      </c>
      <c r="AA457" s="75">
        <v>5223.04</v>
      </c>
      <c r="AB457" s="75">
        <v>5119.04</v>
      </c>
      <c r="AC457" s="75">
        <v>6921.92</v>
      </c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</row>
    <row r="458" spans="1:43" x14ac:dyDescent="0.2">
      <c r="A458" s="72" t="s">
        <v>203</v>
      </c>
      <c r="B458" s="145" t="s">
        <v>242</v>
      </c>
      <c r="C458" s="73" t="s">
        <v>209</v>
      </c>
      <c r="D458" s="74" t="str">
        <f t="shared" si="259"/>
        <v>UKFluffy JacketCategoryView</v>
      </c>
      <c r="F458" s="75">
        <f>30%*F457</f>
        <v>1995.84</v>
      </c>
      <c r="G458" s="75">
        <f t="shared" ref="G458:G460" si="260">30%*G457</f>
        <v>2156.5920000000001</v>
      </c>
      <c r="H458" s="75">
        <f t="shared" ref="H458:H460" si="261">30%*H457</f>
        <v>1446</v>
      </c>
      <c r="I458" s="75">
        <f t="shared" ref="I458:I460" si="262">30%*I457</f>
        <v>1969.2959999999998</v>
      </c>
      <c r="J458" s="75">
        <f t="shared" ref="J458:J460" si="263">30%*J457</f>
        <v>2130.5279999999998</v>
      </c>
      <c r="K458" s="75">
        <f t="shared" ref="K458:K460" si="264">30%*K457</f>
        <v>1676.3520000000001</v>
      </c>
      <c r="L458" s="75">
        <f t="shared" ref="L458:L460" si="265">30%*L457</f>
        <v>1882.6080000000002</v>
      </c>
      <c r="M458" s="75">
        <f t="shared" ref="M458:M460" si="266">30%*M457</f>
        <v>1855.68</v>
      </c>
      <c r="N458" s="75">
        <f t="shared" ref="N458:N460" si="267">30%*N457</f>
        <v>2069.4719999999998</v>
      </c>
      <c r="O458" s="75">
        <f t="shared" ref="O458:O460" si="268">30%*O457</f>
        <v>1482.864</v>
      </c>
      <c r="P458" s="75">
        <f t="shared" ref="P458:P460" si="269">30%*P457</f>
        <v>1652.4959999999999</v>
      </c>
      <c r="Q458" s="75">
        <f t="shared" ref="Q458:Q460" si="270">30%*Q457</f>
        <v>1991.232</v>
      </c>
      <c r="R458" s="75">
        <f t="shared" ref="R458:R460" si="271">30%*R457</f>
        <v>1974.0959999999998</v>
      </c>
      <c r="S458" s="75">
        <f t="shared" ref="S458:S460" si="272">30%*S457</f>
        <v>1615.2959999999998</v>
      </c>
      <c r="T458" s="75">
        <f t="shared" ref="T458:T460" si="273">30%*T457</f>
        <v>1998.432</v>
      </c>
      <c r="U458" s="75">
        <f t="shared" ref="U458:U460" si="274">30%*U457</f>
        <v>2079.6959999999999</v>
      </c>
      <c r="V458" s="75">
        <f t="shared" ref="V458:V460" si="275">30%*V457</f>
        <v>1708.848</v>
      </c>
      <c r="W458" s="75">
        <f t="shared" ref="W458:W460" si="276">30%*W457</f>
        <v>2065.92</v>
      </c>
      <c r="X458" s="75">
        <f t="shared" ref="X458:X460" si="277">30%*X457</f>
        <v>1523.136</v>
      </c>
      <c r="Y458" s="75">
        <f t="shared" ref="Y458:Y460" si="278">30%*Y457</f>
        <v>1558.0320000000002</v>
      </c>
      <c r="Z458" s="75">
        <f t="shared" ref="Z458:Z460" si="279">30%*Z457</f>
        <v>1969.6320000000001</v>
      </c>
      <c r="AA458" s="75">
        <f t="shared" ref="AA458:AA460" si="280">30%*AA457</f>
        <v>1566.912</v>
      </c>
      <c r="AB458" s="75">
        <f t="shared" ref="AB458:AB460" si="281">30%*AB457</f>
        <v>1535.712</v>
      </c>
      <c r="AC458" s="75">
        <f t="shared" ref="AC458:AC460" si="282">30%*AC457</f>
        <v>2076.576</v>
      </c>
      <c r="AD458" s="75"/>
      <c r="AE458" s="75"/>
      <c r="AF458" s="75"/>
      <c r="AG458" s="75"/>
      <c r="AH458" s="75"/>
      <c r="AI458" s="75"/>
      <c r="AJ458" s="75"/>
      <c r="AK458" s="75"/>
      <c r="AL458" s="75"/>
      <c r="AM458" s="75"/>
      <c r="AN458" s="75"/>
      <c r="AO458" s="75"/>
      <c r="AP458" s="75"/>
      <c r="AQ458" s="75"/>
    </row>
    <row r="459" spans="1:43" x14ac:dyDescent="0.2">
      <c r="A459" s="72" t="s">
        <v>203</v>
      </c>
      <c r="B459" s="145" t="s">
        <v>242</v>
      </c>
      <c r="C459" s="73" t="s">
        <v>210</v>
      </c>
      <c r="D459" s="74" t="str">
        <f t="shared" si="259"/>
        <v>UKFluffy JacketProductView</v>
      </c>
      <c r="F459" s="75">
        <f>30%*F458</f>
        <v>598.75199999999995</v>
      </c>
      <c r="G459" s="75">
        <f t="shared" si="260"/>
        <v>646.97760000000005</v>
      </c>
      <c r="H459" s="75">
        <f t="shared" si="261"/>
        <v>433.8</v>
      </c>
      <c r="I459" s="75">
        <f t="shared" si="262"/>
        <v>590.78879999999992</v>
      </c>
      <c r="J459" s="75">
        <f t="shared" si="263"/>
        <v>639.15839999999992</v>
      </c>
      <c r="K459" s="75">
        <f t="shared" si="264"/>
        <v>502.90559999999999</v>
      </c>
      <c r="L459" s="75">
        <f t="shared" si="265"/>
        <v>564.78240000000005</v>
      </c>
      <c r="M459" s="75">
        <f t="shared" si="266"/>
        <v>556.70399999999995</v>
      </c>
      <c r="N459" s="75">
        <f t="shared" si="267"/>
        <v>620.84159999999986</v>
      </c>
      <c r="O459" s="75">
        <f t="shared" si="268"/>
        <v>444.85919999999999</v>
      </c>
      <c r="P459" s="75">
        <f t="shared" si="269"/>
        <v>495.74879999999996</v>
      </c>
      <c r="Q459" s="75">
        <f t="shared" si="270"/>
        <v>597.36959999999999</v>
      </c>
      <c r="R459" s="75">
        <f t="shared" si="271"/>
        <v>592.22879999999986</v>
      </c>
      <c r="S459" s="75">
        <f t="shared" si="272"/>
        <v>484.58879999999994</v>
      </c>
      <c r="T459" s="75">
        <f t="shared" si="273"/>
        <v>599.52959999999996</v>
      </c>
      <c r="U459" s="75">
        <f t="shared" si="274"/>
        <v>623.90879999999993</v>
      </c>
      <c r="V459" s="75">
        <f t="shared" si="275"/>
        <v>512.65440000000001</v>
      </c>
      <c r="W459" s="75">
        <f t="shared" si="276"/>
        <v>619.77599999999995</v>
      </c>
      <c r="X459" s="75">
        <f t="shared" si="277"/>
        <v>456.94079999999997</v>
      </c>
      <c r="Y459" s="75">
        <f t="shared" si="278"/>
        <v>467.40960000000001</v>
      </c>
      <c r="Z459" s="75">
        <f t="shared" si="279"/>
        <v>590.88959999999997</v>
      </c>
      <c r="AA459" s="75">
        <f t="shared" si="280"/>
        <v>470.0736</v>
      </c>
      <c r="AB459" s="75">
        <f t="shared" si="281"/>
        <v>460.71359999999999</v>
      </c>
      <c r="AC459" s="75">
        <f t="shared" si="282"/>
        <v>622.97280000000001</v>
      </c>
      <c r="AD459" s="75"/>
      <c r="AE459" s="75"/>
      <c r="AF459" s="75"/>
      <c r="AG459" s="75"/>
      <c r="AH459" s="75"/>
      <c r="AI459" s="75"/>
      <c r="AJ459" s="75"/>
      <c r="AK459" s="75"/>
      <c r="AL459" s="75"/>
      <c r="AM459" s="75"/>
      <c r="AN459" s="75"/>
      <c r="AO459" s="75"/>
      <c r="AP459" s="75"/>
      <c r="AQ459" s="75"/>
    </row>
    <row r="460" spans="1:43" x14ac:dyDescent="0.2">
      <c r="A460" s="72" t="s">
        <v>203</v>
      </c>
      <c r="B460" s="145" t="s">
        <v>242</v>
      </c>
      <c r="C460" s="73" t="s">
        <v>211</v>
      </c>
      <c r="D460" s="74" t="str">
        <f t="shared" si="259"/>
        <v>UKFluffy JacketAddToCart</v>
      </c>
      <c r="F460" s="75">
        <f>30%*F459</f>
        <v>179.62559999999999</v>
      </c>
      <c r="G460" s="75">
        <f t="shared" si="260"/>
        <v>194.09328000000002</v>
      </c>
      <c r="H460" s="75">
        <f t="shared" si="261"/>
        <v>130.13999999999999</v>
      </c>
      <c r="I460" s="75">
        <f t="shared" si="262"/>
        <v>177.23663999999997</v>
      </c>
      <c r="J460" s="75">
        <f t="shared" si="263"/>
        <v>191.74751999999998</v>
      </c>
      <c r="K460" s="75">
        <f t="shared" si="264"/>
        <v>150.87168</v>
      </c>
      <c r="L460" s="75">
        <f t="shared" si="265"/>
        <v>169.43472</v>
      </c>
      <c r="M460" s="75">
        <f t="shared" si="266"/>
        <v>167.01119999999997</v>
      </c>
      <c r="N460" s="75">
        <f t="shared" si="267"/>
        <v>186.25247999999996</v>
      </c>
      <c r="O460" s="75">
        <f t="shared" si="268"/>
        <v>133.45775999999998</v>
      </c>
      <c r="P460" s="75">
        <f t="shared" si="269"/>
        <v>148.72463999999999</v>
      </c>
      <c r="Q460" s="75">
        <f t="shared" si="270"/>
        <v>179.21088</v>
      </c>
      <c r="R460" s="75">
        <f t="shared" si="271"/>
        <v>177.66863999999995</v>
      </c>
      <c r="S460" s="75">
        <f t="shared" si="272"/>
        <v>145.37663999999998</v>
      </c>
      <c r="T460" s="75">
        <f t="shared" si="273"/>
        <v>179.85887999999997</v>
      </c>
      <c r="U460" s="75">
        <f t="shared" si="274"/>
        <v>187.17263999999997</v>
      </c>
      <c r="V460" s="75">
        <f t="shared" si="275"/>
        <v>153.79632000000001</v>
      </c>
      <c r="W460" s="75">
        <f t="shared" si="276"/>
        <v>185.93279999999999</v>
      </c>
      <c r="X460" s="75">
        <f t="shared" si="277"/>
        <v>137.08223999999998</v>
      </c>
      <c r="Y460" s="75">
        <f t="shared" si="278"/>
        <v>140.22288</v>
      </c>
      <c r="Z460" s="75">
        <f t="shared" si="279"/>
        <v>177.26687999999999</v>
      </c>
      <c r="AA460" s="75">
        <f t="shared" si="280"/>
        <v>141.02207999999999</v>
      </c>
      <c r="AB460" s="75">
        <f t="shared" si="281"/>
        <v>138.21408</v>
      </c>
      <c r="AC460" s="75">
        <f t="shared" si="282"/>
        <v>186.89184</v>
      </c>
      <c r="AD460" s="75"/>
      <c r="AE460" s="75"/>
      <c r="AF460" s="75"/>
      <c r="AG460" s="75"/>
      <c r="AH460" s="75"/>
      <c r="AI460" s="75"/>
      <c r="AJ460" s="75"/>
      <c r="AK460" s="75"/>
      <c r="AL460" s="75"/>
      <c r="AM460" s="75"/>
      <c r="AN460" s="75"/>
      <c r="AO460" s="75"/>
      <c r="AP460" s="75"/>
      <c r="AQ460" s="75"/>
    </row>
    <row r="461" spans="1:43" x14ac:dyDescent="0.2">
      <c r="A461" s="72" t="s">
        <v>203</v>
      </c>
      <c r="B461" s="145" t="s">
        <v>242</v>
      </c>
      <c r="C461" s="73" t="s">
        <v>261</v>
      </c>
      <c r="D461" s="74" t="str">
        <f t="shared" si="259"/>
        <v>UKFluffy JacketStep1</v>
      </c>
      <c r="F461" s="75">
        <f>50%*F460</f>
        <v>89.812799999999996</v>
      </c>
      <c r="G461" s="75">
        <f t="shared" ref="G461" si="283">50%*G460</f>
        <v>97.046640000000011</v>
      </c>
      <c r="H461" s="75">
        <f t="shared" ref="H461" si="284">50%*H460</f>
        <v>65.069999999999993</v>
      </c>
      <c r="I461" s="75">
        <f t="shared" ref="I461" si="285">50%*I460</f>
        <v>88.618319999999983</v>
      </c>
      <c r="J461" s="75">
        <f t="shared" ref="J461" si="286">50%*J460</f>
        <v>95.87375999999999</v>
      </c>
      <c r="K461" s="75">
        <f t="shared" ref="K461" si="287">50%*K460</f>
        <v>75.435839999999999</v>
      </c>
      <c r="L461" s="75">
        <f t="shared" ref="L461" si="288">50%*L460</f>
        <v>84.717359999999999</v>
      </c>
      <c r="M461" s="75">
        <f t="shared" ref="M461" si="289">50%*M460</f>
        <v>83.505599999999987</v>
      </c>
      <c r="N461" s="75">
        <f t="shared" ref="N461" si="290">50%*N460</f>
        <v>93.126239999999981</v>
      </c>
      <c r="O461" s="75">
        <f t="shared" ref="O461" si="291">50%*O460</f>
        <v>66.72887999999999</v>
      </c>
      <c r="P461" s="75">
        <f t="shared" ref="P461" si="292">50%*P460</f>
        <v>74.362319999999997</v>
      </c>
      <c r="Q461" s="75">
        <f t="shared" ref="Q461" si="293">50%*Q460</f>
        <v>89.605440000000002</v>
      </c>
      <c r="R461" s="75">
        <f t="shared" ref="R461" si="294">50%*R460</f>
        <v>88.834319999999977</v>
      </c>
      <c r="S461" s="75">
        <f t="shared" ref="S461" si="295">50%*S460</f>
        <v>72.68831999999999</v>
      </c>
      <c r="T461" s="75">
        <f t="shared" ref="T461" si="296">50%*T460</f>
        <v>89.929439999999985</v>
      </c>
      <c r="U461" s="75">
        <f t="shared" ref="U461" si="297">50%*U460</f>
        <v>93.586319999999986</v>
      </c>
      <c r="V461" s="75">
        <f t="shared" ref="V461" si="298">50%*V460</f>
        <v>76.898160000000004</v>
      </c>
      <c r="W461" s="75">
        <f t="shared" ref="W461" si="299">50%*W460</f>
        <v>92.966399999999993</v>
      </c>
      <c r="X461" s="75">
        <f t="shared" ref="X461" si="300">50%*X460</f>
        <v>68.541119999999992</v>
      </c>
      <c r="Y461" s="75">
        <f t="shared" ref="Y461" si="301">50%*Y460</f>
        <v>70.111440000000002</v>
      </c>
      <c r="Z461" s="75">
        <f t="shared" ref="Z461" si="302">50%*Z460</f>
        <v>88.633439999999993</v>
      </c>
      <c r="AA461" s="75">
        <f t="shared" ref="AA461" si="303">50%*AA460</f>
        <v>70.511039999999994</v>
      </c>
      <c r="AB461" s="75">
        <f t="shared" ref="AB461" si="304">50%*AB460</f>
        <v>69.107039999999998</v>
      </c>
      <c r="AC461" s="75">
        <f t="shared" ref="AC461" si="305">50%*AC460</f>
        <v>93.445920000000001</v>
      </c>
      <c r="AD461" s="75"/>
      <c r="AE461" s="75"/>
      <c r="AF461" s="75"/>
      <c r="AG461" s="75"/>
      <c r="AH461" s="75"/>
      <c r="AI461" s="75"/>
      <c r="AJ461" s="75"/>
      <c r="AK461" s="75"/>
      <c r="AL461" s="75"/>
      <c r="AM461" s="75"/>
      <c r="AN461" s="75"/>
      <c r="AO461" s="75"/>
      <c r="AP461" s="75"/>
      <c r="AQ461" s="75"/>
    </row>
    <row r="462" spans="1:43" x14ac:dyDescent="0.2">
      <c r="A462" s="72" t="s">
        <v>203</v>
      </c>
      <c r="B462" s="145" t="s">
        <v>242</v>
      </c>
      <c r="C462" s="73" t="s">
        <v>13</v>
      </c>
      <c r="D462" s="74" t="str">
        <f t="shared" si="259"/>
        <v>UKFluffy JacketOrder</v>
      </c>
      <c r="F462" s="75">
        <f>80%*F461</f>
        <v>71.850239999999999</v>
      </c>
      <c r="G462" s="75">
        <f t="shared" ref="G462" si="306">80%*G461</f>
        <v>77.637312000000009</v>
      </c>
      <c r="H462" s="75">
        <f t="shared" ref="H462" si="307">80%*H461</f>
        <v>52.055999999999997</v>
      </c>
      <c r="I462" s="75">
        <f t="shared" ref="I462" si="308">80%*I461</f>
        <v>70.894655999999983</v>
      </c>
      <c r="J462" s="75">
        <f t="shared" ref="J462" si="309">80%*J461</f>
        <v>76.699007999999992</v>
      </c>
      <c r="K462" s="75">
        <f t="shared" ref="K462" si="310">80%*K461</f>
        <v>60.348672000000001</v>
      </c>
      <c r="L462" s="75">
        <f t="shared" ref="L462" si="311">80%*L461</f>
        <v>67.773887999999999</v>
      </c>
      <c r="M462" s="75">
        <f t="shared" ref="M462" si="312">80%*M461</f>
        <v>66.804479999999998</v>
      </c>
      <c r="N462" s="75">
        <f t="shared" ref="N462" si="313">80%*N461</f>
        <v>74.500991999999982</v>
      </c>
      <c r="O462" s="75">
        <f t="shared" ref="O462" si="314">80%*O461</f>
        <v>53.383103999999996</v>
      </c>
      <c r="P462" s="75">
        <f t="shared" ref="P462" si="315">80%*P461</f>
        <v>59.489856000000003</v>
      </c>
      <c r="Q462" s="75">
        <f t="shared" ref="Q462" si="316">80%*Q461</f>
        <v>71.684352000000004</v>
      </c>
      <c r="R462" s="75">
        <f t="shared" ref="R462" si="317">80%*R461</f>
        <v>71.067455999999979</v>
      </c>
      <c r="S462" s="75">
        <f t="shared" ref="S462" si="318">80%*S461</f>
        <v>58.150655999999998</v>
      </c>
      <c r="T462" s="75">
        <f t="shared" ref="T462" si="319">80%*T461</f>
        <v>71.943551999999997</v>
      </c>
      <c r="U462" s="75">
        <f t="shared" ref="U462" si="320">80%*U461</f>
        <v>74.869055999999986</v>
      </c>
      <c r="V462" s="75">
        <f t="shared" ref="V462" si="321">80%*V461</f>
        <v>61.518528000000003</v>
      </c>
      <c r="W462" s="75">
        <f t="shared" ref="W462" si="322">80%*W461</f>
        <v>74.37312</v>
      </c>
      <c r="X462" s="75">
        <f t="shared" ref="X462" si="323">80%*X461</f>
        <v>54.832895999999998</v>
      </c>
      <c r="Y462" s="75">
        <f t="shared" ref="Y462" si="324">80%*Y461</f>
        <v>56.089152000000006</v>
      </c>
      <c r="Z462" s="75">
        <f t="shared" ref="Z462" si="325">80%*Z461</f>
        <v>70.906751999999997</v>
      </c>
      <c r="AA462" s="75">
        <f t="shared" ref="AA462" si="326">80%*AA461</f>
        <v>56.408831999999997</v>
      </c>
      <c r="AB462" s="75">
        <f t="shared" ref="AB462" si="327">80%*AB461</f>
        <v>55.285632</v>
      </c>
      <c r="AC462" s="75">
        <f t="shared" ref="AC462" si="328">80%*AC461</f>
        <v>74.756736000000004</v>
      </c>
      <c r="AD462" s="75"/>
      <c r="AE462" s="75"/>
      <c r="AF462" s="75"/>
      <c r="AG462" s="75"/>
      <c r="AH462" s="75"/>
      <c r="AI462" s="75"/>
      <c r="AJ462" s="75"/>
      <c r="AK462" s="75"/>
      <c r="AL462" s="75"/>
      <c r="AM462" s="75"/>
      <c r="AN462" s="75"/>
      <c r="AO462" s="75"/>
      <c r="AP462" s="75"/>
      <c r="AQ462" s="75"/>
    </row>
    <row r="463" spans="1:43" x14ac:dyDescent="0.2">
      <c r="A463" s="72" t="s">
        <v>203</v>
      </c>
      <c r="B463" s="145" t="s">
        <v>242</v>
      </c>
      <c r="C463" s="73" t="s">
        <v>212</v>
      </c>
      <c r="D463" s="74" t="str">
        <f t="shared" si="259"/>
        <v>UKFluffy JacketSales</v>
      </c>
      <c r="F463" s="75">
        <v>1815.6</v>
      </c>
      <c r="G463" s="75">
        <v>1816.6</v>
      </c>
      <c r="H463" s="75">
        <v>1817.6</v>
      </c>
      <c r="I463" s="75">
        <v>1818.6</v>
      </c>
      <c r="J463" s="75">
        <v>1819.6</v>
      </c>
      <c r="K463" s="75">
        <v>1820.6</v>
      </c>
      <c r="L463" s="75">
        <v>1821.6</v>
      </c>
      <c r="M463" s="75">
        <v>1822.6</v>
      </c>
      <c r="N463" s="75">
        <v>1823.6</v>
      </c>
      <c r="O463" s="75">
        <v>1824.6</v>
      </c>
      <c r="P463" s="75">
        <v>1825.6</v>
      </c>
      <c r="Q463" s="75">
        <v>1826.6</v>
      </c>
      <c r="R463" s="75">
        <v>1827.6</v>
      </c>
      <c r="S463" s="75">
        <v>1828.6</v>
      </c>
      <c r="T463" s="75">
        <v>1829.6</v>
      </c>
      <c r="U463" s="75">
        <v>1830.6</v>
      </c>
      <c r="V463" s="75">
        <v>1831.6</v>
      </c>
      <c r="W463" s="75">
        <v>1832.6</v>
      </c>
      <c r="X463" s="75">
        <v>1833.6</v>
      </c>
      <c r="Y463" s="75">
        <v>1834.6</v>
      </c>
      <c r="Z463" s="75">
        <v>1835.6</v>
      </c>
      <c r="AA463" s="75">
        <v>1836.6</v>
      </c>
      <c r="AB463" s="75">
        <v>1837.6</v>
      </c>
      <c r="AC463" s="75">
        <v>1838.6</v>
      </c>
      <c r="AD463" s="75"/>
      <c r="AE463" s="75"/>
      <c r="AF463" s="75"/>
      <c r="AG463" s="75"/>
      <c r="AH463" s="75"/>
      <c r="AI463" s="75"/>
      <c r="AJ463" s="75"/>
      <c r="AK463" s="75"/>
      <c r="AL463" s="75"/>
      <c r="AM463" s="75"/>
      <c r="AN463" s="75"/>
      <c r="AO463" s="75"/>
      <c r="AP463" s="75"/>
      <c r="AQ463" s="75"/>
    </row>
    <row r="464" spans="1:43" x14ac:dyDescent="0.2">
      <c r="A464" s="72" t="s">
        <v>203</v>
      </c>
      <c r="B464" s="145" t="s">
        <v>242</v>
      </c>
      <c r="C464" s="73" t="s">
        <v>247</v>
      </c>
      <c r="D464" s="74" t="str">
        <f t="shared" si="259"/>
        <v>UKFluffy JacketROI</v>
      </c>
      <c r="F464" s="75">
        <f ca="1">RANDBETWEEN(250,300)</f>
        <v>277</v>
      </c>
      <c r="G464" s="75">
        <f t="shared" ref="G464:AC464" ca="1" si="329">RANDBETWEEN(250,300)</f>
        <v>274</v>
      </c>
      <c r="H464" s="75">
        <f t="shared" ca="1" si="329"/>
        <v>257</v>
      </c>
      <c r="I464" s="75">
        <f t="shared" ca="1" si="329"/>
        <v>271</v>
      </c>
      <c r="J464" s="75">
        <f t="shared" ca="1" si="329"/>
        <v>272</v>
      </c>
      <c r="K464" s="75">
        <f t="shared" ca="1" si="329"/>
        <v>258</v>
      </c>
      <c r="L464" s="75">
        <f t="shared" ca="1" si="329"/>
        <v>278</v>
      </c>
      <c r="M464" s="75">
        <f t="shared" ca="1" si="329"/>
        <v>279</v>
      </c>
      <c r="N464" s="75">
        <f t="shared" ca="1" si="329"/>
        <v>282</v>
      </c>
      <c r="O464" s="75">
        <f t="shared" ca="1" si="329"/>
        <v>254</v>
      </c>
      <c r="P464" s="75">
        <f t="shared" ca="1" si="329"/>
        <v>292</v>
      </c>
      <c r="Q464" s="75">
        <f t="shared" ca="1" si="329"/>
        <v>297</v>
      </c>
      <c r="R464" s="75">
        <f t="shared" ca="1" si="329"/>
        <v>285</v>
      </c>
      <c r="S464" s="75">
        <f t="shared" ca="1" si="329"/>
        <v>299</v>
      </c>
      <c r="T464" s="75">
        <f t="shared" ca="1" si="329"/>
        <v>268</v>
      </c>
      <c r="U464" s="75">
        <f t="shared" ca="1" si="329"/>
        <v>291</v>
      </c>
      <c r="V464" s="75">
        <f t="shared" ca="1" si="329"/>
        <v>254</v>
      </c>
      <c r="W464" s="75">
        <f t="shared" ca="1" si="329"/>
        <v>264</v>
      </c>
      <c r="X464" s="75">
        <f t="shared" ca="1" si="329"/>
        <v>272</v>
      </c>
      <c r="Y464" s="75">
        <f t="shared" ca="1" si="329"/>
        <v>265</v>
      </c>
      <c r="Z464" s="75">
        <f t="shared" ca="1" si="329"/>
        <v>279</v>
      </c>
      <c r="AA464" s="75">
        <f t="shared" ca="1" si="329"/>
        <v>266</v>
      </c>
      <c r="AB464" s="75">
        <f t="shared" ca="1" si="329"/>
        <v>292</v>
      </c>
      <c r="AC464" s="75">
        <f t="shared" ca="1" si="329"/>
        <v>300</v>
      </c>
      <c r="AD464" s="75"/>
      <c r="AE464" s="75"/>
      <c r="AF464" s="75"/>
      <c r="AG464" s="75"/>
      <c r="AH464" s="75"/>
      <c r="AI464" s="75"/>
      <c r="AJ464" s="75"/>
      <c r="AK464" s="75"/>
      <c r="AL464" s="75"/>
      <c r="AM464" s="75"/>
      <c r="AN464" s="75"/>
      <c r="AO464" s="75"/>
      <c r="AP464" s="75"/>
      <c r="AQ464" s="75"/>
    </row>
    <row r="465" spans="1:43" x14ac:dyDescent="0.2">
      <c r="A465" s="72" t="s">
        <v>203</v>
      </c>
      <c r="B465" s="145" t="s">
        <v>242</v>
      </c>
      <c r="C465" s="73" t="s">
        <v>259</v>
      </c>
      <c r="D465" s="74" t="str">
        <f t="shared" si="259"/>
        <v>UKFluffy JacketSpend</v>
      </c>
      <c r="F465" s="75">
        <v>768.95999999999992</v>
      </c>
      <c r="G465" s="75">
        <v>769.96</v>
      </c>
      <c r="H465" s="75">
        <v>770.96</v>
      </c>
      <c r="I465" s="75">
        <v>771.96</v>
      </c>
      <c r="J465" s="75">
        <v>772.96</v>
      </c>
      <c r="K465" s="75">
        <v>773.96</v>
      </c>
      <c r="L465" s="75">
        <v>774.96</v>
      </c>
      <c r="M465" s="75">
        <v>775.96</v>
      </c>
      <c r="N465" s="75">
        <v>776.96</v>
      </c>
      <c r="O465" s="75">
        <v>777.96</v>
      </c>
      <c r="P465" s="75">
        <v>778.96</v>
      </c>
      <c r="Q465" s="75">
        <v>779.96</v>
      </c>
      <c r="R465" s="75">
        <v>780.96</v>
      </c>
      <c r="S465" s="75">
        <v>781.96</v>
      </c>
      <c r="T465" s="75">
        <v>782.96</v>
      </c>
      <c r="U465" s="75">
        <v>783.96</v>
      </c>
      <c r="V465" s="75">
        <v>784.96</v>
      </c>
      <c r="W465" s="75">
        <v>785.96</v>
      </c>
      <c r="X465" s="75">
        <v>786.96</v>
      </c>
      <c r="Y465" s="75">
        <v>787.96</v>
      </c>
      <c r="Z465" s="75">
        <v>788.96</v>
      </c>
      <c r="AA465" s="75">
        <v>789.96</v>
      </c>
      <c r="AB465" s="75">
        <v>790.96</v>
      </c>
      <c r="AC465" s="75">
        <v>791.96</v>
      </c>
      <c r="AD465" s="75"/>
      <c r="AE465" s="75"/>
      <c r="AF465" s="75"/>
      <c r="AG465" s="75"/>
      <c r="AH465" s="75"/>
      <c r="AI465" s="75"/>
      <c r="AJ465" s="75"/>
      <c r="AK465" s="75"/>
      <c r="AL465" s="75"/>
      <c r="AM465" s="75"/>
      <c r="AN465" s="75"/>
      <c r="AO465" s="75"/>
      <c r="AP465" s="75"/>
      <c r="AQ465" s="75"/>
    </row>
    <row r="466" spans="1:43" x14ac:dyDescent="0.2">
      <c r="A466" s="72" t="s">
        <v>203</v>
      </c>
      <c r="B466" s="145" t="s">
        <v>242</v>
      </c>
      <c r="C466" s="73" t="s">
        <v>249</v>
      </c>
      <c r="D466" s="74" t="str">
        <f t="shared" si="259"/>
        <v>UKFluffy JacketCOS</v>
      </c>
      <c r="F466" s="75">
        <f ca="1">RANDBETWEEN(2,3)</f>
        <v>2</v>
      </c>
      <c r="G466" s="75">
        <f t="shared" ref="G466:AC466" ca="1" si="330">RANDBETWEEN(2,3)</f>
        <v>3</v>
      </c>
      <c r="H466" s="75">
        <f t="shared" ca="1" si="330"/>
        <v>3</v>
      </c>
      <c r="I466" s="75">
        <f t="shared" ca="1" si="330"/>
        <v>3</v>
      </c>
      <c r="J466" s="75">
        <f t="shared" ca="1" si="330"/>
        <v>3</v>
      </c>
      <c r="K466" s="75">
        <f t="shared" ca="1" si="330"/>
        <v>3</v>
      </c>
      <c r="L466" s="75">
        <f t="shared" ca="1" si="330"/>
        <v>3</v>
      </c>
      <c r="M466" s="75">
        <f t="shared" ca="1" si="330"/>
        <v>3</v>
      </c>
      <c r="N466" s="75">
        <f t="shared" ca="1" si="330"/>
        <v>3</v>
      </c>
      <c r="O466" s="75">
        <f t="shared" ca="1" si="330"/>
        <v>2</v>
      </c>
      <c r="P466" s="75">
        <f t="shared" ca="1" si="330"/>
        <v>3</v>
      </c>
      <c r="Q466" s="75">
        <f t="shared" ca="1" si="330"/>
        <v>3</v>
      </c>
      <c r="R466" s="75">
        <f t="shared" ca="1" si="330"/>
        <v>2</v>
      </c>
      <c r="S466" s="75">
        <f t="shared" ca="1" si="330"/>
        <v>3</v>
      </c>
      <c r="T466" s="75">
        <f t="shared" ca="1" si="330"/>
        <v>2</v>
      </c>
      <c r="U466" s="75">
        <f t="shared" ca="1" si="330"/>
        <v>3</v>
      </c>
      <c r="V466" s="75">
        <f t="shared" ca="1" si="330"/>
        <v>2</v>
      </c>
      <c r="W466" s="75">
        <f t="shared" ca="1" si="330"/>
        <v>2</v>
      </c>
      <c r="X466" s="75">
        <f t="shared" ca="1" si="330"/>
        <v>2</v>
      </c>
      <c r="Y466" s="75">
        <f t="shared" ca="1" si="330"/>
        <v>2</v>
      </c>
      <c r="Z466" s="75">
        <f t="shared" ca="1" si="330"/>
        <v>3</v>
      </c>
      <c r="AA466" s="75">
        <f t="shared" ca="1" si="330"/>
        <v>3</v>
      </c>
      <c r="AB466" s="75">
        <f t="shared" ca="1" si="330"/>
        <v>3</v>
      </c>
      <c r="AC466" s="75">
        <f t="shared" ca="1" si="330"/>
        <v>2</v>
      </c>
      <c r="AD466" s="75"/>
      <c r="AE466" s="75"/>
      <c r="AF466" s="75"/>
      <c r="AG466" s="75"/>
      <c r="AH466" s="75"/>
      <c r="AI466" s="75"/>
      <c r="AJ466" s="75"/>
      <c r="AK466" s="75"/>
      <c r="AL466" s="75"/>
      <c r="AM466" s="75"/>
      <c r="AN466" s="75"/>
      <c r="AO466" s="75"/>
      <c r="AP466" s="75"/>
      <c r="AQ466" s="75"/>
    </row>
    <row r="468" spans="1:43" x14ac:dyDescent="0.2">
      <c r="A468" s="72" t="s">
        <v>203</v>
      </c>
      <c r="B468" s="145" t="s">
        <v>243</v>
      </c>
      <c r="C468" s="73" t="s">
        <v>11</v>
      </c>
      <c r="D468" s="74" t="str">
        <f t="shared" ref="D468:D477" si="331">A468&amp;B468&amp;C468</f>
        <v>UKFluffy SocksSessions</v>
      </c>
      <c r="F468" s="75">
        <v>4158</v>
      </c>
      <c r="G468" s="75">
        <v>4492.9000000000005</v>
      </c>
      <c r="H468" s="75">
        <v>3012.5</v>
      </c>
      <c r="I468" s="75">
        <v>4102.7</v>
      </c>
      <c r="J468" s="75">
        <v>4438.6000000000004</v>
      </c>
      <c r="K468" s="75">
        <v>3492.4</v>
      </c>
      <c r="L468" s="75">
        <v>3922.1000000000004</v>
      </c>
      <c r="M468" s="75">
        <v>3866</v>
      </c>
      <c r="N468" s="75">
        <v>4311.4000000000005</v>
      </c>
      <c r="O468" s="75">
        <v>3089.3</v>
      </c>
      <c r="P468" s="75">
        <v>3442.7000000000003</v>
      </c>
      <c r="Q468" s="75">
        <v>4148.4000000000005</v>
      </c>
      <c r="R468" s="75">
        <v>4112.7</v>
      </c>
      <c r="S468" s="75">
        <v>3365.2000000000003</v>
      </c>
      <c r="T468" s="75">
        <v>4163.4000000000005</v>
      </c>
      <c r="U468" s="75">
        <v>4332.7</v>
      </c>
      <c r="V468" s="75">
        <v>3560.1000000000004</v>
      </c>
      <c r="W468" s="75">
        <v>4304</v>
      </c>
      <c r="X468" s="75">
        <v>3173.2000000000003</v>
      </c>
      <c r="Y468" s="75">
        <v>3245.9</v>
      </c>
      <c r="Z468" s="75">
        <v>4103.4000000000005</v>
      </c>
      <c r="AA468" s="75">
        <v>3264.4</v>
      </c>
      <c r="AB468" s="75">
        <v>3199.4</v>
      </c>
      <c r="AC468" s="75">
        <v>4326.2</v>
      </c>
      <c r="AD468" s="75"/>
      <c r="AE468" s="75"/>
      <c r="AF468" s="75"/>
      <c r="AG468" s="75"/>
      <c r="AH468" s="75"/>
      <c r="AI468" s="75"/>
      <c r="AJ468" s="75"/>
      <c r="AK468" s="75"/>
      <c r="AL468" s="75"/>
      <c r="AM468" s="75"/>
      <c r="AN468" s="75"/>
      <c r="AO468" s="75"/>
      <c r="AP468" s="75"/>
      <c r="AQ468" s="75"/>
    </row>
    <row r="469" spans="1:43" x14ac:dyDescent="0.2">
      <c r="A469" s="72" t="s">
        <v>203</v>
      </c>
      <c r="B469" s="145" t="s">
        <v>243</v>
      </c>
      <c r="C469" s="73" t="s">
        <v>209</v>
      </c>
      <c r="D469" s="74" t="str">
        <f t="shared" si="331"/>
        <v>UKFluffy SocksCategoryView</v>
      </c>
      <c r="F469" s="75">
        <f>30%*F468</f>
        <v>1247.3999999999999</v>
      </c>
      <c r="G469" s="75">
        <f t="shared" ref="G469:G471" si="332">30%*G468</f>
        <v>1347.8700000000001</v>
      </c>
      <c r="H469" s="75">
        <f t="shared" ref="H469:H471" si="333">30%*H468</f>
        <v>903.75</v>
      </c>
      <c r="I469" s="75">
        <f t="shared" ref="I469:I471" si="334">30%*I468</f>
        <v>1230.81</v>
      </c>
      <c r="J469" s="75">
        <f t="shared" ref="J469:J471" si="335">30%*J468</f>
        <v>1331.5800000000002</v>
      </c>
      <c r="K469" s="75">
        <f t="shared" ref="K469:K471" si="336">30%*K468</f>
        <v>1047.72</v>
      </c>
      <c r="L469" s="75">
        <f t="shared" ref="L469:L471" si="337">30%*L468</f>
        <v>1176.6300000000001</v>
      </c>
      <c r="M469" s="75">
        <f t="shared" ref="M469:M471" si="338">30%*M468</f>
        <v>1159.8</v>
      </c>
      <c r="N469" s="75">
        <f t="shared" ref="N469:N471" si="339">30%*N468</f>
        <v>1293.42</v>
      </c>
      <c r="O469" s="75">
        <f t="shared" ref="O469:O471" si="340">30%*O468</f>
        <v>926.79</v>
      </c>
      <c r="P469" s="75">
        <f t="shared" ref="P469:P471" si="341">30%*P468</f>
        <v>1032.81</v>
      </c>
      <c r="Q469" s="75">
        <f t="shared" ref="Q469:Q471" si="342">30%*Q468</f>
        <v>1244.5200000000002</v>
      </c>
      <c r="R469" s="75">
        <f t="shared" ref="R469:R471" si="343">30%*R468</f>
        <v>1233.81</v>
      </c>
      <c r="S469" s="75">
        <f t="shared" ref="S469:S471" si="344">30%*S468</f>
        <v>1009.5600000000001</v>
      </c>
      <c r="T469" s="75">
        <f t="shared" ref="T469:T471" si="345">30%*T468</f>
        <v>1249.0200000000002</v>
      </c>
      <c r="U469" s="75">
        <f t="shared" ref="U469:U471" si="346">30%*U468</f>
        <v>1299.81</v>
      </c>
      <c r="V469" s="75">
        <f t="shared" ref="V469:V471" si="347">30%*V468</f>
        <v>1068.03</v>
      </c>
      <c r="W469" s="75">
        <f t="shared" ref="W469:W471" si="348">30%*W468</f>
        <v>1291.2</v>
      </c>
      <c r="X469" s="75">
        <f t="shared" ref="X469:X471" si="349">30%*X468</f>
        <v>951.96</v>
      </c>
      <c r="Y469" s="75">
        <f t="shared" ref="Y469:Y471" si="350">30%*Y468</f>
        <v>973.77</v>
      </c>
      <c r="Z469" s="75">
        <f t="shared" ref="Z469:Z471" si="351">30%*Z468</f>
        <v>1231.0200000000002</v>
      </c>
      <c r="AA469" s="75">
        <f t="shared" ref="AA469:AA471" si="352">30%*AA468</f>
        <v>979.31999999999994</v>
      </c>
      <c r="AB469" s="75">
        <f t="shared" ref="AB469:AB471" si="353">30%*AB468</f>
        <v>959.81999999999994</v>
      </c>
      <c r="AC469" s="75">
        <f t="shared" ref="AC469:AC471" si="354">30%*AC468</f>
        <v>1297.8599999999999</v>
      </c>
      <c r="AD469" s="75"/>
      <c r="AE469" s="75"/>
      <c r="AF469" s="75"/>
      <c r="AG469" s="75"/>
      <c r="AH469" s="75"/>
      <c r="AI469" s="75"/>
      <c r="AJ469" s="75"/>
      <c r="AK469" s="75"/>
      <c r="AL469" s="75"/>
      <c r="AM469" s="75"/>
      <c r="AN469" s="75"/>
      <c r="AO469" s="75"/>
      <c r="AP469" s="75"/>
      <c r="AQ469" s="75"/>
    </row>
    <row r="470" spans="1:43" x14ac:dyDescent="0.2">
      <c r="A470" s="72" t="s">
        <v>203</v>
      </c>
      <c r="B470" s="145" t="s">
        <v>243</v>
      </c>
      <c r="C470" s="73" t="s">
        <v>210</v>
      </c>
      <c r="D470" s="74" t="str">
        <f t="shared" si="331"/>
        <v>UKFluffy SocksProductView</v>
      </c>
      <c r="F470" s="75">
        <f>30%*F469</f>
        <v>374.21999999999997</v>
      </c>
      <c r="G470" s="75">
        <f t="shared" si="332"/>
        <v>404.36100000000005</v>
      </c>
      <c r="H470" s="75">
        <f t="shared" si="333"/>
        <v>271.125</v>
      </c>
      <c r="I470" s="75">
        <f t="shared" si="334"/>
        <v>369.24299999999999</v>
      </c>
      <c r="J470" s="75">
        <f t="shared" si="335"/>
        <v>399.47400000000005</v>
      </c>
      <c r="K470" s="75">
        <f t="shared" si="336"/>
        <v>314.31599999999997</v>
      </c>
      <c r="L470" s="75">
        <f t="shared" si="337"/>
        <v>352.98900000000003</v>
      </c>
      <c r="M470" s="75">
        <f t="shared" si="338"/>
        <v>347.94</v>
      </c>
      <c r="N470" s="75">
        <f t="shared" si="339"/>
        <v>388.02600000000001</v>
      </c>
      <c r="O470" s="75">
        <f t="shared" si="340"/>
        <v>278.03699999999998</v>
      </c>
      <c r="P470" s="75">
        <f t="shared" si="341"/>
        <v>309.84299999999996</v>
      </c>
      <c r="Q470" s="75">
        <f t="shared" si="342"/>
        <v>373.35600000000005</v>
      </c>
      <c r="R470" s="75">
        <f t="shared" si="343"/>
        <v>370.14299999999997</v>
      </c>
      <c r="S470" s="75">
        <f t="shared" si="344"/>
        <v>302.86799999999999</v>
      </c>
      <c r="T470" s="75">
        <f t="shared" si="345"/>
        <v>374.70600000000007</v>
      </c>
      <c r="U470" s="75">
        <f t="shared" si="346"/>
        <v>389.94299999999998</v>
      </c>
      <c r="V470" s="75">
        <f t="shared" si="347"/>
        <v>320.40899999999999</v>
      </c>
      <c r="W470" s="75">
        <f t="shared" si="348"/>
        <v>387.36</v>
      </c>
      <c r="X470" s="75">
        <f t="shared" si="349"/>
        <v>285.58800000000002</v>
      </c>
      <c r="Y470" s="75">
        <f t="shared" si="350"/>
        <v>292.13099999999997</v>
      </c>
      <c r="Z470" s="75">
        <f t="shared" si="351"/>
        <v>369.30600000000004</v>
      </c>
      <c r="AA470" s="75">
        <f t="shared" si="352"/>
        <v>293.79599999999999</v>
      </c>
      <c r="AB470" s="75">
        <f t="shared" si="353"/>
        <v>287.94599999999997</v>
      </c>
      <c r="AC470" s="75">
        <f t="shared" si="354"/>
        <v>389.35799999999995</v>
      </c>
      <c r="AD470" s="75"/>
      <c r="AE470" s="75"/>
      <c r="AF470" s="75"/>
      <c r="AG470" s="75"/>
      <c r="AH470" s="75"/>
      <c r="AI470" s="75"/>
      <c r="AJ470" s="75"/>
      <c r="AK470" s="75"/>
      <c r="AL470" s="75"/>
      <c r="AM470" s="75"/>
      <c r="AN470" s="75"/>
      <c r="AO470" s="75"/>
      <c r="AP470" s="75"/>
      <c r="AQ470" s="75"/>
    </row>
    <row r="471" spans="1:43" x14ac:dyDescent="0.2">
      <c r="A471" s="72" t="s">
        <v>203</v>
      </c>
      <c r="B471" s="145" t="s">
        <v>243</v>
      </c>
      <c r="C471" s="73" t="s">
        <v>211</v>
      </c>
      <c r="D471" s="74" t="str">
        <f t="shared" si="331"/>
        <v>UKFluffy SocksAddToCart</v>
      </c>
      <c r="F471" s="75">
        <f>30%*F470</f>
        <v>112.26599999999999</v>
      </c>
      <c r="G471" s="75">
        <f t="shared" si="332"/>
        <v>121.3083</v>
      </c>
      <c r="H471" s="75">
        <f t="shared" si="333"/>
        <v>81.337499999999991</v>
      </c>
      <c r="I471" s="75">
        <f t="shared" si="334"/>
        <v>110.77289999999999</v>
      </c>
      <c r="J471" s="75">
        <f t="shared" si="335"/>
        <v>119.84220000000001</v>
      </c>
      <c r="K471" s="75">
        <f t="shared" si="336"/>
        <v>94.294799999999995</v>
      </c>
      <c r="L471" s="75">
        <f t="shared" si="337"/>
        <v>105.89670000000001</v>
      </c>
      <c r="M471" s="75">
        <f t="shared" si="338"/>
        <v>104.38199999999999</v>
      </c>
      <c r="N471" s="75">
        <f t="shared" si="339"/>
        <v>116.40779999999999</v>
      </c>
      <c r="O471" s="75">
        <f t="shared" si="340"/>
        <v>83.41109999999999</v>
      </c>
      <c r="P471" s="75">
        <f t="shared" si="341"/>
        <v>92.952899999999985</v>
      </c>
      <c r="Q471" s="75">
        <f t="shared" si="342"/>
        <v>112.00680000000001</v>
      </c>
      <c r="R471" s="75">
        <f t="shared" si="343"/>
        <v>111.04289999999999</v>
      </c>
      <c r="S471" s="75">
        <f t="shared" si="344"/>
        <v>90.860399999999998</v>
      </c>
      <c r="T471" s="75">
        <f t="shared" si="345"/>
        <v>112.41180000000001</v>
      </c>
      <c r="U471" s="75">
        <f t="shared" si="346"/>
        <v>116.98289999999999</v>
      </c>
      <c r="V471" s="75">
        <f t="shared" si="347"/>
        <v>96.122699999999995</v>
      </c>
      <c r="W471" s="75">
        <f t="shared" si="348"/>
        <v>116.208</v>
      </c>
      <c r="X471" s="75">
        <f t="shared" si="349"/>
        <v>85.676400000000001</v>
      </c>
      <c r="Y471" s="75">
        <f t="shared" si="350"/>
        <v>87.639299999999992</v>
      </c>
      <c r="Z471" s="75">
        <f t="shared" si="351"/>
        <v>110.79180000000001</v>
      </c>
      <c r="AA471" s="75">
        <f t="shared" si="352"/>
        <v>88.138799999999989</v>
      </c>
      <c r="AB471" s="75">
        <f t="shared" si="353"/>
        <v>86.383799999999994</v>
      </c>
      <c r="AC471" s="75">
        <f t="shared" si="354"/>
        <v>116.80739999999997</v>
      </c>
      <c r="AD471" s="75"/>
      <c r="AE471" s="75"/>
      <c r="AF471" s="75"/>
      <c r="AG471" s="75"/>
      <c r="AH471" s="75"/>
      <c r="AI471" s="75"/>
      <c r="AJ471" s="75"/>
      <c r="AK471" s="75"/>
      <c r="AL471" s="75"/>
      <c r="AM471" s="75"/>
      <c r="AN471" s="75"/>
      <c r="AO471" s="75"/>
      <c r="AP471" s="75"/>
      <c r="AQ471" s="75"/>
    </row>
    <row r="472" spans="1:43" x14ac:dyDescent="0.2">
      <c r="A472" s="72" t="s">
        <v>203</v>
      </c>
      <c r="B472" s="145" t="s">
        <v>243</v>
      </c>
      <c r="C472" s="73" t="s">
        <v>261</v>
      </c>
      <c r="D472" s="74" t="str">
        <f t="shared" si="331"/>
        <v>UKFluffy SocksStep1</v>
      </c>
      <c r="F472" s="75">
        <f>50%*F471</f>
        <v>56.132999999999996</v>
      </c>
      <c r="G472" s="75">
        <f t="shared" ref="G472" si="355">50%*G471</f>
        <v>60.654150000000001</v>
      </c>
      <c r="H472" s="75">
        <f t="shared" ref="H472" si="356">50%*H471</f>
        <v>40.668749999999996</v>
      </c>
      <c r="I472" s="75">
        <f t="shared" ref="I472" si="357">50%*I471</f>
        <v>55.386449999999996</v>
      </c>
      <c r="J472" s="75">
        <f t="shared" ref="J472" si="358">50%*J471</f>
        <v>59.921100000000003</v>
      </c>
      <c r="K472" s="75">
        <f t="shared" ref="K472" si="359">50%*K471</f>
        <v>47.147399999999998</v>
      </c>
      <c r="L472" s="75">
        <f t="shared" ref="L472" si="360">50%*L471</f>
        <v>52.948350000000005</v>
      </c>
      <c r="M472" s="75">
        <f t="shared" ref="M472" si="361">50%*M471</f>
        <v>52.190999999999995</v>
      </c>
      <c r="N472" s="75">
        <f t="shared" ref="N472" si="362">50%*N471</f>
        <v>58.203899999999997</v>
      </c>
      <c r="O472" s="75">
        <f t="shared" ref="O472" si="363">50%*O471</f>
        <v>41.705549999999995</v>
      </c>
      <c r="P472" s="75">
        <f t="shared" ref="P472" si="364">50%*P471</f>
        <v>46.476449999999993</v>
      </c>
      <c r="Q472" s="75">
        <f t="shared" ref="Q472" si="365">50%*Q471</f>
        <v>56.003400000000006</v>
      </c>
      <c r="R472" s="75">
        <f t="shared" ref="R472" si="366">50%*R471</f>
        <v>55.521449999999994</v>
      </c>
      <c r="S472" s="75">
        <f t="shared" ref="S472" si="367">50%*S471</f>
        <v>45.430199999999999</v>
      </c>
      <c r="T472" s="75">
        <f t="shared" ref="T472" si="368">50%*T471</f>
        <v>56.205900000000007</v>
      </c>
      <c r="U472" s="75">
        <f t="shared" ref="U472" si="369">50%*U471</f>
        <v>58.491449999999993</v>
      </c>
      <c r="V472" s="75">
        <f t="shared" ref="V472" si="370">50%*V471</f>
        <v>48.061349999999997</v>
      </c>
      <c r="W472" s="75">
        <f t="shared" ref="W472" si="371">50%*W471</f>
        <v>58.103999999999999</v>
      </c>
      <c r="X472" s="75">
        <f t="shared" ref="X472" si="372">50%*X471</f>
        <v>42.838200000000001</v>
      </c>
      <c r="Y472" s="75">
        <f t="shared" ref="Y472" si="373">50%*Y471</f>
        <v>43.819649999999996</v>
      </c>
      <c r="Z472" s="75">
        <f t="shared" ref="Z472" si="374">50%*Z471</f>
        <v>55.395900000000005</v>
      </c>
      <c r="AA472" s="75">
        <f t="shared" ref="AA472" si="375">50%*AA471</f>
        <v>44.069399999999995</v>
      </c>
      <c r="AB472" s="75">
        <f t="shared" ref="AB472" si="376">50%*AB471</f>
        <v>43.191899999999997</v>
      </c>
      <c r="AC472" s="75">
        <f t="shared" ref="AC472" si="377">50%*AC471</f>
        <v>58.403699999999986</v>
      </c>
      <c r="AD472" s="75"/>
      <c r="AE472" s="75"/>
      <c r="AF472" s="75"/>
      <c r="AG472" s="75"/>
      <c r="AH472" s="75"/>
      <c r="AI472" s="75"/>
      <c r="AJ472" s="75"/>
      <c r="AK472" s="75"/>
      <c r="AL472" s="75"/>
      <c r="AM472" s="75"/>
      <c r="AN472" s="75"/>
      <c r="AO472" s="75"/>
      <c r="AP472" s="75"/>
      <c r="AQ472" s="75"/>
    </row>
    <row r="473" spans="1:43" x14ac:dyDescent="0.2">
      <c r="A473" s="72" t="s">
        <v>203</v>
      </c>
      <c r="B473" s="145" t="s">
        <v>243</v>
      </c>
      <c r="C473" s="73" t="s">
        <v>13</v>
      </c>
      <c r="D473" s="74" t="str">
        <f t="shared" si="331"/>
        <v>UKFluffy SocksOrder</v>
      </c>
      <c r="F473" s="75">
        <f>80%*F472</f>
        <v>44.906399999999998</v>
      </c>
      <c r="G473" s="75">
        <f t="shared" ref="G473" si="378">80%*G472</f>
        <v>48.523320000000005</v>
      </c>
      <c r="H473" s="75">
        <f t="shared" ref="H473" si="379">80%*H472</f>
        <v>32.534999999999997</v>
      </c>
      <c r="I473" s="75">
        <f t="shared" ref="I473" si="380">80%*I472</f>
        <v>44.309159999999999</v>
      </c>
      <c r="J473" s="75">
        <f t="shared" ref="J473" si="381">80%*J472</f>
        <v>47.936880000000002</v>
      </c>
      <c r="K473" s="75">
        <f t="shared" ref="K473" si="382">80%*K472</f>
        <v>37.717919999999999</v>
      </c>
      <c r="L473" s="75">
        <f t="shared" ref="L473" si="383">80%*L472</f>
        <v>42.358680000000007</v>
      </c>
      <c r="M473" s="75">
        <f t="shared" ref="M473" si="384">80%*M472</f>
        <v>41.752800000000001</v>
      </c>
      <c r="N473" s="75">
        <f t="shared" ref="N473" si="385">80%*N472</f>
        <v>46.563119999999998</v>
      </c>
      <c r="O473" s="75">
        <f t="shared" ref="O473" si="386">80%*O472</f>
        <v>33.364439999999995</v>
      </c>
      <c r="P473" s="75">
        <f t="shared" ref="P473" si="387">80%*P472</f>
        <v>37.181159999999998</v>
      </c>
      <c r="Q473" s="75">
        <f t="shared" ref="Q473" si="388">80%*Q472</f>
        <v>44.802720000000008</v>
      </c>
      <c r="R473" s="75">
        <f t="shared" ref="R473" si="389">80%*R472</f>
        <v>44.417159999999996</v>
      </c>
      <c r="S473" s="75">
        <f t="shared" ref="S473" si="390">80%*S472</f>
        <v>36.344160000000002</v>
      </c>
      <c r="T473" s="75">
        <f t="shared" ref="T473" si="391">80%*T472</f>
        <v>44.964720000000007</v>
      </c>
      <c r="U473" s="75">
        <f t="shared" ref="U473" si="392">80%*U472</f>
        <v>46.79316</v>
      </c>
      <c r="V473" s="75">
        <f t="shared" ref="V473" si="393">80%*V472</f>
        <v>38.449080000000002</v>
      </c>
      <c r="W473" s="75">
        <f t="shared" ref="W473" si="394">80%*W472</f>
        <v>46.483200000000004</v>
      </c>
      <c r="X473" s="75">
        <f t="shared" ref="X473" si="395">80%*X472</f>
        <v>34.270560000000003</v>
      </c>
      <c r="Y473" s="75">
        <f t="shared" ref="Y473" si="396">80%*Y472</f>
        <v>35.055720000000001</v>
      </c>
      <c r="Z473" s="75">
        <f t="shared" ref="Z473" si="397">80%*Z472</f>
        <v>44.316720000000004</v>
      </c>
      <c r="AA473" s="75">
        <f t="shared" ref="AA473" si="398">80%*AA472</f>
        <v>35.255519999999997</v>
      </c>
      <c r="AB473" s="75">
        <f t="shared" ref="AB473" si="399">80%*AB472</f>
        <v>34.553519999999999</v>
      </c>
      <c r="AC473" s="75">
        <f t="shared" ref="AC473" si="400">80%*AC472</f>
        <v>46.722959999999993</v>
      </c>
      <c r="AD473" s="75"/>
      <c r="AE473" s="75"/>
      <c r="AF473" s="75"/>
      <c r="AG473" s="75"/>
      <c r="AH473" s="75"/>
      <c r="AI473" s="75"/>
      <c r="AJ473" s="75"/>
      <c r="AK473" s="75"/>
      <c r="AL473" s="75"/>
      <c r="AM473" s="75"/>
      <c r="AN473" s="75"/>
      <c r="AO473" s="75"/>
      <c r="AP473" s="75"/>
      <c r="AQ473" s="75"/>
    </row>
    <row r="474" spans="1:43" x14ac:dyDescent="0.2">
      <c r="A474" s="72" t="s">
        <v>203</v>
      </c>
      <c r="B474" s="145" t="s">
        <v>243</v>
      </c>
      <c r="C474" s="73" t="s">
        <v>212</v>
      </c>
      <c r="D474" s="74" t="str">
        <f t="shared" si="331"/>
        <v>UKFluffy SocksSales</v>
      </c>
      <c r="F474" s="75">
        <v>1815.6</v>
      </c>
      <c r="G474" s="75">
        <v>1816.6</v>
      </c>
      <c r="H474" s="75">
        <v>1817.6</v>
      </c>
      <c r="I474" s="75">
        <v>1818.6</v>
      </c>
      <c r="J474" s="75">
        <v>1819.6</v>
      </c>
      <c r="K474" s="75">
        <v>1820.6</v>
      </c>
      <c r="L474" s="75">
        <v>1821.6</v>
      </c>
      <c r="M474" s="75">
        <v>1822.6</v>
      </c>
      <c r="N474" s="75">
        <v>1823.6</v>
      </c>
      <c r="O474" s="75">
        <v>1824.6</v>
      </c>
      <c r="P474" s="75">
        <v>1825.6</v>
      </c>
      <c r="Q474" s="75">
        <v>1826.6</v>
      </c>
      <c r="R474" s="75">
        <v>1827.6</v>
      </c>
      <c r="S474" s="75">
        <v>1828.6</v>
      </c>
      <c r="T474" s="75">
        <v>1829.6</v>
      </c>
      <c r="U474" s="75">
        <v>1830.6</v>
      </c>
      <c r="V474" s="75">
        <v>1831.6</v>
      </c>
      <c r="W474" s="75">
        <v>1832.6</v>
      </c>
      <c r="X474" s="75">
        <v>1833.6</v>
      </c>
      <c r="Y474" s="75">
        <v>1834.6</v>
      </c>
      <c r="Z474" s="75">
        <v>1835.6</v>
      </c>
      <c r="AA474" s="75">
        <v>1836.6</v>
      </c>
      <c r="AB474" s="75">
        <v>1837.6</v>
      </c>
      <c r="AC474" s="75">
        <v>1838.6</v>
      </c>
      <c r="AD474" s="75"/>
      <c r="AE474" s="75"/>
      <c r="AF474" s="75"/>
      <c r="AG474" s="75"/>
      <c r="AH474" s="75"/>
      <c r="AI474" s="75"/>
      <c r="AJ474" s="75"/>
      <c r="AK474" s="75"/>
      <c r="AL474" s="75"/>
      <c r="AM474" s="75"/>
      <c r="AN474" s="75"/>
      <c r="AO474" s="75"/>
      <c r="AP474" s="75"/>
      <c r="AQ474" s="75"/>
    </row>
    <row r="475" spans="1:43" x14ac:dyDescent="0.2">
      <c r="A475" s="72" t="s">
        <v>203</v>
      </c>
      <c r="B475" s="145" t="s">
        <v>243</v>
      </c>
      <c r="C475" s="73" t="s">
        <v>247</v>
      </c>
      <c r="D475" s="74" t="str">
        <f t="shared" si="331"/>
        <v>UKFluffy SocksROI</v>
      </c>
      <c r="F475" s="75">
        <f ca="1">RANDBETWEEN(250,300)</f>
        <v>295</v>
      </c>
      <c r="G475" s="75">
        <f t="shared" ref="G475:AC475" ca="1" si="401">RANDBETWEEN(250,300)</f>
        <v>290</v>
      </c>
      <c r="H475" s="75">
        <f t="shared" ca="1" si="401"/>
        <v>261</v>
      </c>
      <c r="I475" s="75">
        <f t="shared" ca="1" si="401"/>
        <v>271</v>
      </c>
      <c r="J475" s="75">
        <f t="shared" ca="1" si="401"/>
        <v>256</v>
      </c>
      <c r="K475" s="75">
        <f t="shared" ca="1" si="401"/>
        <v>262</v>
      </c>
      <c r="L475" s="75">
        <f t="shared" ca="1" si="401"/>
        <v>299</v>
      </c>
      <c r="M475" s="75">
        <f t="shared" ca="1" si="401"/>
        <v>256</v>
      </c>
      <c r="N475" s="75">
        <f t="shared" ca="1" si="401"/>
        <v>272</v>
      </c>
      <c r="O475" s="75">
        <f t="shared" ca="1" si="401"/>
        <v>265</v>
      </c>
      <c r="P475" s="75">
        <f t="shared" ca="1" si="401"/>
        <v>265</v>
      </c>
      <c r="Q475" s="75">
        <f t="shared" ca="1" si="401"/>
        <v>293</v>
      </c>
      <c r="R475" s="75">
        <f t="shared" ca="1" si="401"/>
        <v>257</v>
      </c>
      <c r="S475" s="75">
        <f t="shared" ca="1" si="401"/>
        <v>253</v>
      </c>
      <c r="T475" s="75">
        <f t="shared" ca="1" si="401"/>
        <v>295</v>
      </c>
      <c r="U475" s="75">
        <f t="shared" ca="1" si="401"/>
        <v>250</v>
      </c>
      <c r="V475" s="75">
        <f t="shared" ca="1" si="401"/>
        <v>251</v>
      </c>
      <c r="W475" s="75">
        <f t="shared" ca="1" si="401"/>
        <v>257</v>
      </c>
      <c r="X475" s="75">
        <f t="shared" ca="1" si="401"/>
        <v>285</v>
      </c>
      <c r="Y475" s="75">
        <f t="shared" ca="1" si="401"/>
        <v>294</v>
      </c>
      <c r="Z475" s="75">
        <f t="shared" ca="1" si="401"/>
        <v>256</v>
      </c>
      <c r="AA475" s="75">
        <f t="shared" ca="1" si="401"/>
        <v>286</v>
      </c>
      <c r="AB475" s="75">
        <f t="shared" ca="1" si="401"/>
        <v>283</v>
      </c>
      <c r="AC475" s="75">
        <f t="shared" ca="1" si="401"/>
        <v>291</v>
      </c>
      <c r="AD475" s="75"/>
      <c r="AE475" s="75"/>
      <c r="AF475" s="75"/>
      <c r="AG475" s="75"/>
      <c r="AH475" s="75"/>
      <c r="AI475" s="75"/>
      <c r="AJ475" s="75"/>
      <c r="AK475" s="75"/>
      <c r="AL475" s="75"/>
      <c r="AM475" s="75"/>
      <c r="AN475" s="75"/>
      <c r="AO475" s="75"/>
      <c r="AP475" s="75"/>
      <c r="AQ475" s="75"/>
    </row>
    <row r="476" spans="1:43" x14ac:dyDescent="0.2">
      <c r="A476" s="72" t="s">
        <v>203</v>
      </c>
      <c r="B476" s="145" t="s">
        <v>243</v>
      </c>
      <c r="C476" s="73" t="s">
        <v>259</v>
      </c>
      <c r="D476" s="74" t="str">
        <f t="shared" si="331"/>
        <v>UKFluffy SocksSpend</v>
      </c>
      <c r="F476" s="75">
        <v>768.95999999999992</v>
      </c>
      <c r="G476" s="75">
        <v>769.96</v>
      </c>
      <c r="H476" s="75">
        <v>770.96</v>
      </c>
      <c r="I476" s="75">
        <v>771.96</v>
      </c>
      <c r="J476" s="75">
        <v>772.96</v>
      </c>
      <c r="K476" s="75">
        <v>773.96</v>
      </c>
      <c r="L476" s="75">
        <v>774.96</v>
      </c>
      <c r="M476" s="75">
        <v>775.96</v>
      </c>
      <c r="N476" s="75">
        <v>776.96</v>
      </c>
      <c r="O476" s="75">
        <v>777.96</v>
      </c>
      <c r="P476" s="75">
        <v>778.96</v>
      </c>
      <c r="Q476" s="75">
        <v>779.96</v>
      </c>
      <c r="R476" s="75">
        <v>780.96</v>
      </c>
      <c r="S476" s="75">
        <v>781.96</v>
      </c>
      <c r="T476" s="75">
        <v>782.96</v>
      </c>
      <c r="U476" s="75">
        <v>783.96</v>
      </c>
      <c r="V476" s="75">
        <v>784.96</v>
      </c>
      <c r="W476" s="75">
        <v>785.96</v>
      </c>
      <c r="X476" s="75">
        <v>786.96</v>
      </c>
      <c r="Y476" s="75">
        <v>787.96</v>
      </c>
      <c r="Z476" s="75">
        <v>788.96</v>
      </c>
      <c r="AA476" s="75">
        <v>789.96</v>
      </c>
      <c r="AB476" s="75">
        <v>790.96</v>
      </c>
      <c r="AC476" s="75">
        <v>791.96</v>
      </c>
      <c r="AD476" s="75"/>
      <c r="AE476" s="75"/>
      <c r="AF476" s="75"/>
      <c r="AG476" s="75"/>
      <c r="AH476" s="75"/>
      <c r="AI476" s="75"/>
      <c r="AJ476" s="75"/>
      <c r="AK476" s="75"/>
      <c r="AL476" s="75"/>
      <c r="AM476" s="75"/>
      <c r="AN476" s="75"/>
      <c r="AO476" s="75"/>
      <c r="AP476" s="75"/>
      <c r="AQ476" s="75"/>
    </row>
    <row r="477" spans="1:43" x14ac:dyDescent="0.2">
      <c r="A477" s="72" t="s">
        <v>203</v>
      </c>
      <c r="B477" s="145" t="s">
        <v>243</v>
      </c>
      <c r="C477" s="73" t="s">
        <v>249</v>
      </c>
      <c r="D477" s="74" t="str">
        <f t="shared" si="331"/>
        <v>UKFluffy SocksCOS</v>
      </c>
      <c r="F477" s="75">
        <f ca="1">RANDBETWEEN(2,3)</f>
        <v>3</v>
      </c>
      <c r="G477" s="75">
        <f t="shared" ref="G477:AC477" ca="1" si="402">RANDBETWEEN(2,3)</f>
        <v>3</v>
      </c>
      <c r="H477" s="75">
        <f t="shared" ca="1" si="402"/>
        <v>3</v>
      </c>
      <c r="I477" s="75">
        <f t="shared" ca="1" si="402"/>
        <v>2</v>
      </c>
      <c r="J477" s="75">
        <f t="shared" ca="1" si="402"/>
        <v>2</v>
      </c>
      <c r="K477" s="75">
        <f t="shared" ca="1" si="402"/>
        <v>2</v>
      </c>
      <c r="L477" s="75">
        <f t="shared" ca="1" si="402"/>
        <v>2</v>
      </c>
      <c r="M477" s="75">
        <f t="shared" ca="1" si="402"/>
        <v>2</v>
      </c>
      <c r="N477" s="75">
        <f t="shared" ca="1" si="402"/>
        <v>3</v>
      </c>
      <c r="O477" s="75">
        <f t="shared" ca="1" si="402"/>
        <v>3</v>
      </c>
      <c r="P477" s="75">
        <f t="shared" ca="1" si="402"/>
        <v>2</v>
      </c>
      <c r="Q477" s="75">
        <f t="shared" ca="1" si="402"/>
        <v>2</v>
      </c>
      <c r="R477" s="75">
        <f t="shared" ca="1" si="402"/>
        <v>3</v>
      </c>
      <c r="S477" s="75">
        <f t="shared" ca="1" si="402"/>
        <v>3</v>
      </c>
      <c r="T477" s="75">
        <f t="shared" ca="1" si="402"/>
        <v>2</v>
      </c>
      <c r="U477" s="75">
        <f t="shared" ca="1" si="402"/>
        <v>3</v>
      </c>
      <c r="V477" s="75">
        <f t="shared" ca="1" si="402"/>
        <v>3</v>
      </c>
      <c r="W477" s="75">
        <f t="shared" ca="1" si="402"/>
        <v>3</v>
      </c>
      <c r="X477" s="75">
        <f t="shared" ca="1" si="402"/>
        <v>3</v>
      </c>
      <c r="Y477" s="75">
        <f t="shared" ca="1" si="402"/>
        <v>2</v>
      </c>
      <c r="Z477" s="75">
        <f t="shared" ca="1" si="402"/>
        <v>3</v>
      </c>
      <c r="AA477" s="75">
        <f t="shared" ca="1" si="402"/>
        <v>2</v>
      </c>
      <c r="AB477" s="75">
        <f t="shared" ca="1" si="402"/>
        <v>3</v>
      </c>
      <c r="AC477" s="75">
        <f t="shared" ca="1" si="402"/>
        <v>3</v>
      </c>
      <c r="AD477" s="75"/>
      <c r="AE477" s="75"/>
      <c r="AF477" s="75"/>
      <c r="AG477" s="75"/>
      <c r="AH477" s="75"/>
      <c r="AI477" s="75"/>
      <c r="AJ477" s="75"/>
      <c r="AK477" s="75"/>
      <c r="AL477" s="75"/>
      <c r="AM477" s="75"/>
      <c r="AN477" s="75"/>
      <c r="AO477" s="75"/>
      <c r="AP477" s="75"/>
      <c r="AQ477" s="75"/>
    </row>
    <row r="479" spans="1:43" x14ac:dyDescent="0.2">
      <c r="A479" s="72" t="s">
        <v>203</v>
      </c>
      <c r="B479" s="145" t="s">
        <v>244</v>
      </c>
      <c r="C479" s="73" t="s">
        <v>11</v>
      </c>
      <c r="D479" s="74" t="str">
        <f t="shared" ref="D479:D488" si="403">A479&amp;B479&amp;C479</f>
        <v>UKPuffy ToySessions</v>
      </c>
      <c r="F479" s="75">
        <v>3326.4</v>
      </c>
      <c r="G479" s="75">
        <v>3594.32</v>
      </c>
      <c r="H479" s="75">
        <v>2410</v>
      </c>
      <c r="I479" s="75">
        <v>3282.16</v>
      </c>
      <c r="J479" s="75">
        <v>3550.88</v>
      </c>
      <c r="K479" s="75">
        <v>2793.92</v>
      </c>
      <c r="L479" s="75">
        <v>3137.6800000000003</v>
      </c>
      <c r="M479" s="75">
        <v>3092.8</v>
      </c>
      <c r="N479" s="75">
        <v>3449.12</v>
      </c>
      <c r="O479" s="75">
        <v>2471.44</v>
      </c>
      <c r="P479" s="75">
        <v>2754.16</v>
      </c>
      <c r="Q479" s="75">
        <v>3318.7200000000003</v>
      </c>
      <c r="R479" s="75">
        <v>3290.16</v>
      </c>
      <c r="S479" s="75">
        <v>2692.16</v>
      </c>
      <c r="T479" s="75">
        <v>3330.7200000000003</v>
      </c>
      <c r="U479" s="75">
        <v>3466.16</v>
      </c>
      <c r="V479" s="75">
        <v>2848.08</v>
      </c>
      <c r="W479" s="75">
        <v>3443.2000000000003</v>
      </c>
      <c r="X479" s="75">
        <v>2538.56</v>
      </c>
      <c r="Y479" s="75">
        <v>2596.7200000000003</v>
      </c>
      <c r="Z479" s="75">
        <v>3282.7200000000003</v>
      </c>
      <c r="AA479" s="75">
        <v>2611.52</v>
      </c>
      <c r="AB479" s="75">
        <v>2559.52</v>
      </c>
      <c r="AC479" s="75">
        <v>3460.96</v>
      </c>
      <c r="AD479" s="75"/>
      <c r="AE479" s="75"/>
      <c r="AF479" s="75"/>
      <c r="AG479" s="75"/>
      <c r="AH479" s="75"/>
      <c r="AI479" s="75"/>
      <c r="AJ479" s="75"/>
      <c r="AK479" s="75"/>
      <c r="AL479" s="75"/>
      <c r="AM479" s="75"/>
      <c r="AN479" s="75"/>
      <c r="AO479" s="75"/>
      <c r="AP479" s="75"/>
      <c r="AQ479" s="75"/>
    </row>
    <row r="480" spans="1:43" x14ac:dyDescent="0.2">
      <c r="A480" s="72" t="s">
        <v>203</v>
      </c>
      <c r="B480" s="145" t="s">
        <v>244</v>
      </c>
      <c r="C480" s="73" t="s">
        <v>209</v>
      </c>
      <c r="D480" s="74" t="str">
        <f t="shared" si="403"/>
        <v>UKPuffy ToyCategoryView</v>
      </c>
      <c r="F480" s="75">
        <f>30%*F479</f>
        <v>997.92</v>
      </c>
      <c r="G480" s="75">
        <f t="shared" ref="G480:G482" si="404">30%*G479</f>
        <v>1078.296</v>
      </c>
      <c r="H480" s="75">
        <f t="shared" ref="H480:H482" si="405">30%*H479</f>
        <v>723</v>
      </c>
      <c r="I480" s="75">
        <f t="shared" ref="I480:I482" si="406">30%*I479</f>
        <v>984.64799999999991</v>
      </c>
      <c r="J480" s="75">
        <f t="shared" ref="J480:J482" si="407">30%*J479</f>
        <v>1065.2639999999999</v>
      </c>
      <c r="K480" s="75">
        <f t="shared" ref="K480:K482" si="408">30%*K479</f>
        <v>838.17600000000004</v>
      </c>
      <c r="L480" s="75">
        <f t="shared" ref="L480:L482" si="409">30%*L479</f>
        <v>941.30400000000009</v>
      </c>
      <c r="M480" s="75">
        <f t="shared" ref="M480:M482" si="410">30%*M479</f>
        <v>927.84</v>
      </c>
      <c r="N480" s="75">
        <f t="shared" ref="N480:N482" si="411">30%*N479</f>
        <v>1034.7359999999999</v>
      </c>
      <c r="O480" s="75">
        <f t="shared" ref="O480:O482" si="412">30%*O479</f>
        <v>741.43200000000002</v>
      </c>
      <c r="P480" s="75">
        <f t="shared" ref="P480:P482" si="413">30%*P479</f>
        <v>826.24799999999993</v>
      </c>
      <c r="Q480" s="75">
        <f t="shared" ref="Q480:Q482" si="414">30%*Q479</f>
        <v>995.61599999999999</v>
      </c>
      <c r="R480" s="75">
        <f t="shared" ref="R480:R482" si="415">30%*R479</f>
        <v>987.04799999999989</v>
      </c>
      <c r="S480" s="75">
        <f t="shared" ref="S480:S482" si="416">30%*S479</f>
        <v>807.64799999999991</v>
      </c>
      <c r="T480" s="75">
        <f t="shared" ref="T480:T482" si="417">30%*T479</f>
        <v>999.21600000000001</v>
      </c>
      <c r="U480" s="75">
        <f t="shared" ref="U480:U482" si="418">30%*U479</f>
        <v>1039.848</v>
      </c>
      <c r="V480" s="75">
        <f t="shared" ref="V480:V482" si="419">30%*V479</f>
        <v>854.42399999999998</v>
      </c>
      <c r="W480" s="75">
        <f t="shared" ref="W480:W482" si="420">30%*W479</f>
        <v>1032.96</v>
      </c>
      <c r="X480" s="75">
        <f t="shared" ref="X480:X482" si="421">30%*X479</f>
        <v>761.56799999999998</v>
      </c>
      <c r="Y480" s="75">
        <f t="shared" ref="Y480:Y482" si="422">30%*Y479</f>
        <v>779.01600000000008</v>
      </c>
      <c r="Z480" s="75">
        <f t="shared" ref="Z480:Z482" si="423">30%*Z479</f>
        <v>984.81600000000003</v>
      </c>
      <c r="AA480" s="75">
        <f t="shared" ref="AA480:AA482" si="424">30%*AA479</f>
        <v>783.45600000000002</v>
      </c>
      <c r="AB480" s="75">
        <f t="shared" ref="AB480:AB482" si="425">30%*AB479</f>
        <v>767.85599999999999</v>
      </c>
      <c r="AC480" s="75">
        <f t="shared" ref="AC480:AC482" si="426">30%*AC479</f>
        <v>1038.288</v>
      </c>
      <c r="AD480" s="75"/>
      <c r="AE480" s="75"/>
      <c r="AF480" s="75"/>
      <c r="AG480" s="75"/>
      <c r="AH480" s="75"/>
      <c r="AI480" s="75"/>
      <c r="AJ480" s="75"/>
      <c r="AK480" s="75"/>
      <c r="AL480" s="75"/>
      <c r="AM480" s="75"/>
      <c r="AN480" s="75"/>
      <c r="AO480" s="75"/>
      <c r="AP480" s="75"/>
      <c r="AQ480" s="75"/>
    </row>
    <row r="481" spans="1:43" x14ac:dyDescent="0.2">
      <c r="A481" s="72" t="s">
        <v>203</v>
      </c>
      <c r="B481" s="145" t="s">
        <v>244</v>
      </c>
      <c r="C481" s="73" t="s">
        <v>210</v>
      </c>
      <c r="D481" s="74" t="str">
        <f t="shared" si="403"/>
        <v>UKPuffy ToyProductView</v>
      </c>
      <c r="F481" s="75">
        <f>30%*F480</f>
        <v>299.37599999999998</v>
      </c>
      <c r="G481" s="75">
        <f t="shared" si="404"/>
        <v>323.48880000000003</v>
      </c>
      <c r="H481" s="75">
        <f t="shared" si="405"/>
        <v>216.9</v>
      </c>
      <c r="I481" s="75">
        <f t="shared" si="406"/>
        <v>295.39439999999996</v>
      </c>
      <c r="J481" s="75">
        <f t="shared" si="407"/>
        <v>319.57919999999996</v>
      </c>
      <c r="K481" s="75">
        <f t="shared" si="408"/>
        <v>251.4528</v>
      </c>
      <c r="L481" s="75">
        <f t="shared" si="409"/>
        <v>282.39120000000003</v>
      </c>
      <c r="M481" s="75">
        <f t="shared" si="410"/>
        <v>278.35199999999998</v>
      </c>
      <c r="N481" s="75">
        <f t="shared" si="411"/>
        <v>310.42079999999993</v>
      </c>
      <c r="O481" s="75">
        <f t="shared" si="412"/>
        <v>222.42959999999999</v>
      </c>
      <c r="P481" s="75">
        <f t="shared" si="413"/>
        <v>247.87439999999998</v>
      </c>
      <c r="Q481" s="75">
        <f t="shared" si="414"/>
        <v>298.6848</v>
      </c>
      <c r="R481" s="75">
        <f t="shared" si="415"/>
        <v>296.11439999999993</v>
      </c>
      <c r="S481" s="75">
        <f t="shared" si="416"/>
        <v>242.29439999999997</v>
      </c>
      <c r="T481" s="75">
        <f t="shared" si="417"/>
        <v>299.76479999999998</v>
      </c>
      <c r="U481" s="75">
        <f t="shared" si="418"/>
        <v>311.95439999999996</v>
      </c>
      <c r="V481" s="75">
        <f t="shared" si="419"/>
        <v>256.3272</v>
      </c>
      <c r="W481" s="75">
        <f t="shared" si="420"/>
        <v>309.88799999999998</v>
      </c>
      <c r="X481" s="75">
        <f t="shared" si="421"/>
        <v>228.47039999999998</v>
      </c>
      <c r="Y481" s="75">
        <f t="shared" si="422"/>
        <v>233.70480000000001</v>
      </c>
      <c r="Z481" s="75">
        <f t="shared" si="423"/>
        <v>295.44479999999999</v>
      </c>
      <c r="AA481" s="75">
        <f t="shared" si="424"/>
        <v>235.0368</v>
      </c>
      <c r="AB481" s="75">
        <f t="shared" si="425"/>
        <v>230.35679999999999</v>
      </c>
      <c r="AC481" s="75">
        <f t="shared" si="426"/>
        <v>311.4864</v>
      </c>
      <c r="AD481" s="75"/>
      <c r="AE481" s="75"/>
      <c r="AF481" s="75"/>
      <c r="AG481" s="75"/>
      <c r="AH481" s="75"/>
      <c r="AI481" s="75"/>
      <c r="AJ481" s="75"/>
      <c r="AK481" s="75"/>
      <c r="AL481" s="75"/>
      <c r="AM481" s="75"/>
      <c r="AN481" s="75"/>
      <c r="AO481" s="75"/>
      <c r="AP481" s="75"/>
      <c r="AQ481" s="75"/>
    </row>
    <row r="482" spans="1:43" x14ac:dyDescent="0.2">
      <c r="A482" s="72" t="s">
        <v>203</v>
      </c>
      <c r="B482" s="145" t="s">
        <v>244</v>
      </c>
      <c r="C482" s="73" t="s">
        <v>211</v>
      </c>
      <c r="D482" s="74" t="str">
        <f t="shared" si="403"/>
        <v>UKPuffy ToyAddToCart</v>
      </c>
      <c r="F482" s="75">
        <f>30%*F481</f>
        <v>89.812799999999996</v>
      </c>
      <c r="G482" s="75">
        <f t="shared" si="404"/>
        <v>97.046640000000011</v>
      </c>
      <c r="H482" s="75">
        <f t="shared" si="405"/>
        <v>65.069999999999993</v>
      </c>
      <c r="I482" s="75">
        <f t="shared" si="406"/>
        <v>88.618319999999983</v>
      </c>
      <c r="J482" s="75">
        <f t="shared" si="407"/>
        <v>95.87375999999999</v>
      </c>
      <c r="K482" s="75">
        <f t="shared" si="408"/>
        <v>75.435839999999999</v>
      </c>
      <c r="L482" s="75">
        <f t="shared" si="409"/>
        <v>84.717359999999999</v>
      </c>
      <c r="M482" s="75">
        <f t="shared" si="410"/>
        <v>83.505599999999987</v>
      </c>
      <c r="N482" s="75">
        <f t="shared" si="411"/>
        <v>93.126239999999981</v>
      </c>
      <c r="O482" s="75">
        <f t="shared" si="412"/>
        <v>66.72887999999999</v>
      </c>
      <c r="P482" s="75">
        <f t="shared" si="413"/>
        <v>74.362319999999997</v>
      </c>
      <c r="Q482" s="75">
        <f t="shared" si="414"/>
        <v>89.605440000000002</v>
      </c>
      <c r="R482" s="75">
        <f t="shared" si="415"/>
        <v>88.834319999999977</v>
      </c>
      <c r="S482" s="75">
        <f t="shared" si="416"/>
        <v>72.68831999999999</v>
      </c>
      <c r="T482" s="75">
        <f t="shared" si="417"/>
        <v>89.929439999999985</v>
      </c>
      <c r="U482" s="75">
        <f t="shared" si="418"/>
        <v>93.586319999999986</v>
      </c>
      <c r="V482" s="75">
        <f t="shared" si="419"/>
        <v>76.898160000000004</v>
      </c>
      <c r="W482" s="75">
        <f t="shared" si="420"/>
        <v>92.966399999999993</v>
      </c>
      <c r="X482" s="75">
        <f t="shared" si="421"/>
        <v>68.541119999999992</v>
      </c>
      <c r="Y482" s="75">
        <f t="shared" si="422"/>
        <v>70.111440000000002</v>
      </c>
      <c r="Z482" s="75">
        <f t="shared" si="423"/>
        <v>88.633439999999993</v>
      </c>
      <c r="AA482" s="75">
        <f t="shared" si="424"/>
        <v>70.511039999999994</v>
      </c>
      <c r="AB482" s="75">
        <f t="shared" si="425"/>
        <v>69.107039999999998</v>
      </c>
      <c r="AC482" s="75">
        <f t="shared" si="426"/>
        <v>93.445920000000001</v>
      </c>
      <c r="AD482" s="75"/>
      <c r="AE482" s="75"/>
      <c r="AF482" s="75"/>
      <c r="AG482" s="75"/>
      <c r="AH482" s="75"/>
      <c r="AI482" s="75"/>
      <c r="AJ482" s="75"/>
      <c r="AK482" s="75"/>
      <c r="AL482" s="75"/>
      <c r="AM482" s="75"/>
      <c r="AN482" s="75"/>
      <c r="AO482" s="75"/>
      <c r="AP482" s="75"/>
      <c r="AQ482" s="75"/>
    </row>
    <row r="483" spans="1:43" x14ac:dyDescent="0.2">
      <c r="A483" s="72" t="s">
        <v>203</v>
      </c>
      <c r="B483" s="145" t="s">
        <v>244</v>
      </c>
      <c r="C483" s="73" t="s">
        <v>261</v>
      </c>
      <c r="D483" s="74" t="str">
        <f t="shared" si="403"/>
        <v>UKPuffy ToyStep1</v>
      </c>
      <c r="F483" s="75">
        <f>50%*F482</f>
        <v>44.906399999999998</v>
      </c>
      <c r="G483" s="75">
        <f t="shared" ref="G483" si="427">50%*G482</f>
        <v>48.523320000000005</v>
      </c>
      <c r="H483" s="75">
        <f t="shared" ref="H483" si="428">50%*H482</f>
        <v>32.534999999999997</v>
      </c>
      <c r="I483" s="75">
        <f t="shared" ref="I483" si="429">50%*I482</f>
        <v>44.309159999999991</v>
      </c>
      <c r="J483" s="75">
        <f t="shared" ref="J483" si="430">50%*J482</f>
        <v>47.936879999999995</v>
      </c>
      <c r="K483" s="75">
        <f t="shared" ref="K483" si="431">50%*K482</f>
        <v>37.717919999999999</v>
      </c>
      <c r="L483" s="75">
        <f t="shared" ref="L483" si="432">50%*L482</f>
        <v>42.35868</v>
      </c>
      <c r="M483" s="75">
        <f t="shared" ref="M483" si="433">50%*M482</f>
        <v>41.752799999999993</v>
      </c>
      <c r="N483" s="75">
        <f t="shared" ref="N483" si="434">50%*N482</f>
        <v>46.563119999999991</v>
      </c>
      <c r="O483" s="75">
        <f t="shared" ref="O483" si="435">50%*O482</f>
        <v>33.364439999999995</v>
      </c>
      <c r="P483" s="75">
        <f t="shared" ref="P483" si="436">50%*P482</f>
        <v>37.181159999999998</v>
      </c>
      <c r="Q483" s="75">
        <f t="shared" ref="Q483" si="437">50%*Q482</f>
        <v>44.802720000000001</v>
      </c>
      <c r="R483" s="75">
        <f t="shared" ref="R483" si="438">50%*R482</f>
        <v>44.417159999999988</v>
      </c>
      <c r="S483" s="75">
        <f t="shared" ref="S483" si="439">50%*S482</f>
        <v>36.344159999999995</v>
      </c>
      <c r="T483" s="75">
        <f t="shared" ref="T483" si="440">50%*T482</f>
        <v>44.964719999999993</v>
      </c>
      <c r="U483" s="75">
        <f t="shared" ref="U483" si="441">50%*U482</f>
        <v>46.793159999999993</v>
      </c>
      <c r="V483" s="75">
        <f t="shared" ref="V483" si="442">50%*V482</f>
        <v>38.449080000000002</v>
      </c>
      <c r="W483" s="75">
        <f t="shared" ref="W483" si="443">50%*W482</f>
        <v>46.483199999999997</v>
      </c>
      <c r="X483" s="75">
        <f t="shared" ref="X483" si="444">50%*X482</f>
        <v>34.270559999999996</v>
      </c>
      <c r="Y483" s="75">
        <f t="shared" ref="Y483" si="445">50%*Y482</f>
        <v>35.055720000000001</v>
      </c>
      <c r="Z483" s="75">
        <f t="shared" ref="Z483" si="446">50%*Z482</f>
        <v>44.316719999999997</v>
      </c>
      <c r="AA483" s="75">
        <f t="shared" ref="AA483" si="447">50%*AA482</f>
        <v>35.255519999999997</v>
      </c>
      <c r="AB483" s="75">
        <f t="shared" ref="AB483" si="448">50%*AB482</f>
        <v>34.553519999999999</v>
      </c>
      <c r="AC483" s="75">
        <f t="shared" ref="AC483" si="449">50%*AC482</f>
        <v>46.72296</v>
      </c>
      <c r="AD483" s="75"/>
      <c r="AE483" s="75"/>
      <c r="AF483" s="75"/>
      <c r="AG483" s="75"/>
      <c r="AH483" s="75"/>
      <c r="AI483" s="75"/>
      <c r="AJ483" s="75"/>
      <c r="AK483" s="75"/>
      <c r="AL483" s="75"/>
      <c r="AM483" s="75"/>
      <c r="AN483" s="75"/>
      <c r="AO483" s="75"/>
      <c r="AP483" s="75"/>
      <c r="AQ483" s="75"/>
    </row>
    <row r="484" spans="1:43" x14ac:dyDescent="0.2">
      <c r="A484" s="72" t="s">
        <v>203</v>
      </c>
      <c r="B484" s="145" t="s">
        <v>244</v>
      </c>
      <c r="C484" s="73" t="s">
        <v>13</v>
      </c>
      <c r="D484" s="74" t="str">
        <f t="shared" si="403"/>
        <v>UKPuffy ToyOrder</v>
      </c>
      <c r="F484" s="75">
        <f>80%*F483</f>
        <v>35.92512</v>
      </c>
      <c r="G484" s="75">
        <f t="shared" ref="G484" si="450">80%*G483</f>
        <v>38.818656000000004</v>
      </c>
      <c r="H484" s="75">
        <f t="shared" ref="H484" si="451">80%*H483</f>
        <v>26.027999999999999</v>
      </c>
      <c r="I484" s="75">
        <f t="shared" ref="I484" si="452">80%*I483</f>
        <v>35.447327999999992</v>
      </c>
      <c r="J484" s="75">
        <f t="shared" ref="J484" si="453">80%*J483</f>
        <v>38.349503999999996</v>
      </c>
      <c r="K484" s="75">
        <f t="shared" ref="K484" si="454">80%*K483</f>
        <v>30.174336</v>
      </c>
      <c r="L484" s="75">
        <f t="shared" ref="L484" si="455">80%*L483</f>
        <v>33.886944</v>
      </c>
      <c r="M484" s="75">
        <f t="shared" ref="M484" si="456">80%*M483</f>
        <v>33.402239999999999</v>
      </c>
      <c r="N484" s="75">
        <f t="shared" ref="N484" si="457">80%*N483</f>
        <v>37.250495999999991</v>
      </c>
      <c r="O484" s="75">
        <f t="shared" ref="O484" si="458">80%*O483</f>
        <v>26.691551999999998</v>
      </c>
      <c r="P484" s="75">
        <f t="shared" ref="P484" si="459">80%*P483</f>
        <v>29.744928000000002</v>
      </c>
      <c r="Q484" s="75">
        <f t="shared" ref="Q484" si="460">80%*Q483</f>
        <v>35.842176000000002</v>
      </c>
      <c r="R484" s="75">
        <f t="shared" ref="R484" si="461">80%*R483</f>
        <v>35.533727999999989</v>
      </c>
      <c r="S484" s="75">
        <f t="shared" ref="S484" si="462">80%*S483</f>
        <v>29.075327999999999</v>
      </c>
      <c r="T484" s="75">
        <f t="shared" ref="T484" si="463">80%*T483</f>
        <v>35.971775999999998</v>
      </c>
      <c r="U484" s="75">
        <f t="shared" ref="U484" si="464">80%*U483</f>
        <v>37.434527999999993</v>
      </c>
      <c r="V484" s="75">
        <f t="shared" ref="V484" si="465">80%*V483</f>
        <v>30.759264000000002</v>
      </c>
      <c r="W484" s="75">
        <f t="shared" ref="W484" si="466">80%*W483</f>
        <v>37.18656</v>
      </c>
      <c r="X484" s="75">
        <f t="shared" ref="X484" si="467">80%*X483</f>
        <v>27.416447999999999</v>
      </c>
      <c r="Y484" s="75">
        <f t="shared" ref="Y484" si="468">80%*Y483</f>
        <v>28.044576000000003</v>
      </c>
      <c r="Z484" s="75">
        <f t="shared" ref="Z484" si="469">80%*Z483</f>
        <v>35.453375999999999</v>
      </c>
      <c r="AA484" s="75">
        <f t="shared" ref="AA484" si="470">80%*AA483</f>
        <v>28.204415999999998</v>
      </c>
      <c r="AB484" s="75">
        <f t="shared" ref="AB484" si="471">80%*AB483</f>
        <v>27.642816</v>
      </c>
      <c r="AC484" s="75">
        <f t="shared" ref="AC484" si="472">80%*AC483</f>
        <v>37.378368000000002</v>
      </c>
      <c r="AD484" s="75"/>
      <c r="AE484" s="75"/>
      <c r="AF484" s="75"/>
      <c r="AG484" s="75"/>
      <c r="AH484" s="75"/>
      <c r="AI484" s="75"/>
      <c r="AJ484" s="75"/>
      <c r="AK484" s="75"/>
      <c r="AL484" s="75"/>
      <c r="AM484" s="75"/>
      <c r="AN484" s="75"/>
      <c r="AO484" s="75"/>
      <c r="AP484" s="75"/>
      <c r="AQ484" s="75"/>
    </row>
    <row r="485" spans="1:43" x14ac:dyDescent="0.2">
      <c r="A485" s="72" t="s">
        <v>203</v>
      </c>
      <c r="B485" s="145" t="s">
        <v>244</v>
      </c>
      <c r="C485" s="73" t="s">
        <v>212</v>
      </c>
      <c r="D485" s="74" t="str">
        <f t="shared" si="403"/>
        <v>UKPuffy ToySales</v>
      </c>
      <c r="F485" s="75">
        <v>1815.6</v>
      </c>
      <c r="G485" s="75">
        <v>1816.6</v>
      </c>
      <c r="H485" s="75">
        <v>1817.6</v>
      </c>
      <c r="I485" s="75">
        <v>1818.6</v>
      </c>
      <c r="J485" s="75">
        <v>1819.6</v>
      </c>
      <c r="K485" s="75">
        <v>1820.6</v>
      </c>
      <c r="L485" s="75">
        <v>1821.6</v>
      </c>
      <c r="M485" s="75">
        <v>1822.6</v>
      </c>
      <c r="N485" s="75">
        <v>1823.6</v>
      </c>
      <c r="O485" s="75">
        <v>1824.6</v>
      </c>
      <c r="P485" s="75">
        <v>1825.6</v>
      </c>
      <c r="Q485" s="75">
        <v>1826.6</v>
      </c>
      <c r="R485" s="75">
        <v>1827.6</v>
      </c>
      <c r="S485" s="75">
        <v>1828.6</v>
      </c>
      <c r="T485" s="75">
        <v>1829.6</v>
      </c>
      <c r="U485" s="75">
        <v>1830.6</v>
      </c>
      <c r="V485" s="75">
        <v>1831.6</v>
      </c>
      <c r="W485" s="75">
        <v>1832.6</v>
      </c>
      <c r="X485" s="75">
        <v>1833.6</v>
      </c>
      <c r="Y485" s="75">
        <v>1834.6</v>
      </c>
      <c r="Z485" s="75">
        <v>1835.6</v>
      </c>
      <c r="AA485" s="75">
        <v>1836.6</v>
      </c>
      <c r="AB485" s="75">
        <v>1837.6</v>
      </c>
      <c r="AC485" s="75">
        <v>1838.6</v>
      </c>
      <c r="AD485" s="75"/>
      <c r="AE485" s="75"/>
      <c r="AF485" s="75"/>
      <c r="AG485" s="75"/>
      <c r="AH485" s="75"/>
      <c r="AI485" s="75"/>
      <c r="AJ485" s="75"/>
      <c r="AK485" s="75"/>
      <c r="AL485" s="75"/>
      <c r="AM485" s="75"/>
      <c r="AN485" s="75"/>
      <c r="AO485" s="75"/>
      <c r="AP485" s="75"/>
      <c r="AQ485" s="75"/>
    </row>
    <row r="486" spans="1:43" x14ac:dyDescent="0.2">
      <c r="A486" s="72" t="s">
        <v>203</v>
      </c>
      <c r="B486" s="145" t="s">
        <v>244</v>
      </c>
      <c r="C486" s="73" t="s">
        <v>247</v>
      </c>
      <c r="D486" s="74" t="str">
        <f t="shared" si="403"/>
        <v>UKPuffy ToyROI</v>
      </c>
      <c r="F486" s="75">
        <f ca="1">RANDBETWEEN(250,300)</f>
        <v>278</v>
      </c>
      <c r="G486" s="75">
        <f t="shared" ref="G486:AC486" ca="1" si="473">RANDBETWEEN(250,300)</f>
        <v>250</v>
      </c>
      <c r="H486" s="75">
        <f t="shared" ca="1" si="473"/>
        <v>266</v>
      </c>
      <c r="I486" s="75">
        <f t="shared" ca="1" si="473"/>
        <v>271</v>
      </c>
      <c r="J486" s="75">
        <f t="shared" ca="1" si="473"/>
        <v>276</v>
      </c>
      <c r="K486" s="75">
        <f t="shared" ca="1" si="473"/>
        <v>270</v>
      </c>
      <c r="L486" s="75">
        <f t="shared" ca="1" si="473"/>
        <v>291</v>
      </c>
      <c r="M486" s="75">
        <f t="shared" ca="1" si="473"/>
        <v>280</v>
      </c>
      <c r="N486" s="75">
        <f t="shared" ca="1" si="473"/>
        <v>276</v>
      </c>
      <c r="O486" s="75">
        <f t="shared" ca="1" si="473"/>
        <v>251</v>
      </c>
      <c r="P486" s="75">
        <f t="shared" ca="1" si="473"/>
        <v>270</v>
      </c>
      <c r="Q486" s="75">
        <f t="shared" ca="1" si="473"/>
        <v>281</v>
      </c>
      <c r="R486" s="75">
        <f t="shared" ca="1" si="473"/>
        <v>250</v>
      </c>
      <c r="S486" s="75">
        <f t="shared" ca="1" si="473"/>
        <v>252</v>
      </c>
      <c r="T486" s="75">
        <f t="shared" ca="1" si="473"/>
        <v>287</v>
      </c>
      <c r="U486" s="75">
        <f t="shared" ca="1" si="473"/>
        <v>283</v>
      </c>
      <c r="V486" s="75">
        <f t="shared" ca="1" si="473"/>
        <v>280</v>
      </c>
      <c r="W486" s="75">
        <f t="shared" ca="1" si="473"/>
        <v>253</v>
      </c>
      <c r="X486" s="75">
        <f t="shared" ca="1" si="473"/>
        <v>288</v>
      </c>
      <c r="Y486" s="75">
        <f t="shared" ca="1" si="473"/>
        <v>282</v>
      </c>
      <c r="Z486" s="75">
        <f t="shared" ca="1" si="473"/>
        <v>296</v>
      </c>
      <c r="AA486" s="75">
        <f t="shared" ca="1" si="473"/>
        <v>254</v>
      </c>
      <c r="AB486" s="75">
        <f t="shared" ca="1" si="473"/>
        <v>295</v>
      </c>
      <c r="AC486" s="75">
        <f t="shared" ca="1" si="473"/>
        <v>296</v>
      </c>
      <c r="AD486" s="75"/>
      <c r="AE486" s="75"/>
      <c r="AF486" s="75"/>
      <c r="AG486" s="75"/>
      <c r="AH486" s="75"/>
      <c r="AI486" s="75"/>
      <c r="AJ486" s="75"/>
      <c r="AK486" s="75"/>
      <c r="AL486" s="75"/>
      <c r="AM486" s="75"/>
      <c r="AN486" s="75"/>
      <c r="AO486" s="75"/>
      <c r="AP486" s="75"/>
      <c r="AQ486" s="75"/>
    </row>
    <row r="487" spans="1:43" x14ac:dyDescent="0.2">
      <c r="A487" s="72" t="s">
        <v>203</v>
      </c>
      <c r="B487" s="145" t="s">
        <v>244</v>
      </c>
      <c r="C487" s="73" t="s">
        <v>259</v>
      </c>
      <c r="D487" s="74" t="str">
        <f t="shared" si="403"/>
        <v>UKPuffy ToySpend</v>
      </c>
      <c r="F487" s="75">
        <v>768.95999999999992</v>
      </c>
      <c r="G487" s="75">
        <v>769.96</v>
      </c>
      <c r="H487" s="75">
        <v>770.96</v>
      </c>
      <c r="I487" s="75">
        <v>771.96</v>
      </c>
      <c r="J487" s="75">
        <v>772.96</v>
      </c>
      <c r="K487" s="75">
        <v>773.96</v>
      </c>
      <c r="L487" s="75">
        <v>774.96</v>
      </c>
      <c r="M487" s="75">
        <v>775.96</v>
      </c>
      <c r="N487" s="75">
        <v>776.96</v>
      </c>
      <c r="O487" s="75">
        <v>777.96</v>
      </c>
      <c r="P487" s="75">
        <v>778.96</v>
      </c>
      <c r="Q487" s="75">
        <v>779.96</v>
      </c>
      <c r="R487" s="75">
        <v>780.96</v>
      </c>
      <c r="S487" s="75">
        <v>781.96</v>
      </c>
      <c r="T487" s="75">
        <v>782.96</v>
      </c>
      <c r="U487" s="75">
        <v>783.96</v>
      </c>
      <c r="V487" s="75">
        <v>784.96</v>
      </c>
      <c r="W487" s="75">
        <v>785.96</v>
      </c>
      <c r="X487" s="75">
        <v>786.96</v>
      </c>
      <c r="Y487" s="75">
        <v>787.96</v>
      </c>
      <c r="Z487" s="75">
        <v>788.96</v>
      </c>
      <c r="AA487" s="75">
        <v>789.96</v>
      </c>
      <c r="AB487" s="75">
        <v>790.96</v>
      </c>
      <c r="AC487" s="75">
        <v>791.96</v>
      </c>
      <c r="AD487" s="75"/>
      <c r="AE487" s="75"/>
      <c r="AF487" s="75"/>
      <c r="AG487" s="75"/>
      <c r="AH487" s="75"/>
      <c r="AI487" s="75"/>
      <c r="AJ487" s="75"/>
      <c r="AK487" s="75"/>
      <c r="AL487" s="75"/>
      <c r="AM487" s="75"/>
      <c r="AN487" s="75"/>
      <c r="AO487" s="75"/>
      <c r="AP487" s="75"/>
      <c r="AQ487" s="75"/>
    </row>
    <row r="488" spans="1:43" x14ac:dyDescent="0.2">
      <c r="A488" s="72" t="s">
        <v>203</v>
      </c>
      <c r="B488" s="145" t="s">
        <v>244</v>
      </c>
      <c r="C488" s="73" t="s">
        <v>249</v>
      </c>
      <c r="D488" s="74" t="str">
        <f t="shared" si="403"/>
        <v>UKPuffy ToyCOS</v>
      </c>
      <c r="F488" s="75">
        <f ca="1">RANDBETWEEN(2,3)</f>
        <v>2</v>
      </c>
      <c r="G488" s="75">
        <f t="shared" ref="G488:AC488" ca="1" si="474">RANDBETWEEN(2,3)</f>
        <v>2</v>
      </c>
      <c r="H488" s="75">
        <f t="shared" ca="1" si="474"/>
        <v>2</v>
      </c>
      <c r="I488" s="75">
        <f t="shared" ca="1" si="474"/>
        <v>2</v>
      </c>
      <c r="J488" s="75">
        <f t="shared" ca="1" si="474"/>
        <v>3</v>
      </c>
      <c r="K488" s="75">
        <f t="shared" ca="1" si="474"/>
        <v>3</v>
      </c>
      <c r="L488" s="75">
        <f t="shared" ca="1" si="474"/>
        <v>2</v>
      </c>
      <c r="M488" s="75">
        <f t="shared" ca="1" si="474"/>
        <v>3</v>
      </c>
      <c r="N488" s="75">
        <f t="shared" ca="1" si="474"/>
        <v>3</v>
      </c>
      <c r="O488" s="75">
        <f t="shared" ca="1" si="474"/>
        <v>2</v>
      </c>
      <c r="P488" s="75">
        <f t="shared" ca="1" si="474"/>
        <v>2</v>
      </c>
      <c r="Q488" s="75">
        <f t="shared" ca="1" si="474"/>
        <v>2</v>
      </c>
      <c r="R488" s="75">
        <f t="shared" ca="1" si="474"/>
        <v>2</v>
      </c>
      <c r="S488" s="75">
        <f t="shared" ca="1" si="474"/>
        <v>3</v>
      </c>
      <c r="T488" s="75">
        <f t="shared" ca="1" si="474"/>
        <v>3</v>
      </c>
      <c r="U488" s="75">
        <f t="shared" ca="1" si="474"/>
        <v>3</v>
      </c>
      <c r="V488" s="75">
        <f t="shared" ca="1" si="474"/>
        <v>2</v>
      </c>
      <c r="W488" s="75">
        <f t="shared" ca="1" si="474"/>
        <v>3</v>
      </c>
      <c r="X488" s="75">
        <f t="shared" ca="1" si="474"/>
        <v>3</v>
      </c>
      <c r="Y488" s="75">
        <f t="shared" ca="1" si="474"/>
        <v>2</v>
      </c>
      <c r="Z488" s="75">
        <f t="shared" ca="1" si="474"/>
        <v>2</v>
      </c>
      <c r="AA488" s="75">
        <f t="shared" ca="1" si="474"/>
        <v>3</v>
      </c>
      <c r="AB488" s="75">
        <f t="shared" ca="1" si="474"/>
        <v>2</v>
      </c>
      <c r="AC488" s="75">
        <f t="shared" ca="1" si="474"/>
        <v>3</v>
      </c>
      <c r="AD488" s="75"/>
      <c r="AE488" s="75"/>
      <c r="AF488" s="75"/>
      <c r="AG488" s="75"/>
      <c r="AH488" s="75"/>
      <c r="AI488" s="75"/>
      <c r="AJ488" s="75"/>
      <c r="AK488" s="75"/>
      <c r="AL488" s="75"/>
      <c r="AM488" s="75"/>
      <c r="AN488" s="75"/>
      <c r="AO488" s="75"/>
      <c r="AP488" s="75"/>
      <c r="AQ488" s="75"/>
    </row>
    <row r="490" spans="1:43" x14ac:dyDescent="0.2">
      <c r="A490" s="72" t="s">
        <v>203</v>
      </c>
      <c r="B490" s="145" t="s">
        <v>245</v>
      </c>
      <c r="C490" s="73" t="s">
        <v>11</v>
      </c>
      <c r="D490" s="74" t="str">
        <f t="shared" ref="D490:D499" si="475">A490&amp;B490&amp;C490</f>
        <v>UKTeddy BearSessions</v>
      </c>
      <c r="F490" s="75">
        <v>2079</v>
      </c>
      <c r="G490" s="75">
        <v>2246.4500000000003</v>
      </c>
      <c r="H490" s="75">
        <v>1506.25</v>
      </c>
      <c r="I490" s="75">
        <v>2051.35</v>
      </c>
      <c r="J490" s="75">
        <v>2219.3000000000002</v>
      </c>
      <c r="K490" s="75">
        <v>1746.2</v>
      </c>
      <c r="L490" s="75">
        <v>1961.0500000000002</v>
      </c>
      <c r="M490" s="75">
        <v>1933</v>
      </c>
      <c r="N490" s="75">
        <v>2155.7000000000003</v>
      </c>
      <c r="O490" s="75">
        <v>1544.65</v>
      </c>
      <c r="P490" s="75">
        <v>1721.3500000000001</v>
      </c>
      <c r="Q490" s="75">
        <v>2074.2000000000003</v>
      </c>
      <c r="R490" s="75">
        <v>2056.35</v>
      </c>
      <c r="S490" s="75">
        <v>1682.6000000000001</v>
      </c>
      <c r="T490" s="75">
        <v>2081.7000000000003</v>
      </c>
      <c r="U490" s="75">
        <v>2166.35</v>
      </c>
      <c r="V490" s="75">
        <v>1780.0500000000002</v>
      </c>
      <c r="W490" s="75">
        <v>2152</v>
      </c>
      <c r="X490" s="75">
        <v>1586.6000000000001</v>
      </c>
      <c r="Y490" s="75">
        <v>1622.95</v>
      </c>
      <c r="Z490" s="75">
        <v>2051.7000000000003</v>
      </c>
      <c r="AA490" s="75">
        <v>1632.2</v>
      </c>
      <c r="AB490" s="75">
        <v>1599.7</v>
      </c>
      <c r="AC490" s="75">
        <v>2163.1</v>
      </c>
      <c r="AD490" s="75"/>
      <c r="AE490" s="75"/>
      <c r="AF490" s="75"/>
      <c r="AG490" s="75"/>
      <c r="AH490" s="75"/>
      <c r="AI490" s="75"/>
      <c r="AJ490" s="75"/>
      <c r="AK490" s="75"/>
      <c r="AL490" s="75"/>
      <c r="AM490" s="75"/>
      <c r="AN490" s="75"/>
      <c r="AO490" s="75"/>
      <c r="AP490" s="75"/>
      <c r="AQ490" s="75"/>
    </row>
    <row r="491" spans="1:43" x14ac:dyDescent="0.2">
      <c r="A491" s="72" t="s">
        <v>203</v>
      </c>
      <c r="B491" s="145" t="s">
        <v>245</v>
      </c>
      <c r="C491" s="73" t="s">
        <v>209</v>
      </c>
      <c r="D491" s="74" t="str">
        <f t="shared" si="475"/>
        <v>UKTeddy BearCategoryView</v>
      </c>
      <c r="F491" s="75">
        <f>30%*F490</f>
        <v>623.69999999999993</v>
      </c>
      <c r="G491" s="75">
        <f t="shared" ref="G491:G493" si="476">30%*G490</f>
        <v>673.93500000000006</v>
      </c>
      <c r="H491" s="75">
        <f t="shared" ref="H491:H493" si="477">30%*H490</f>
        <v>451.875</v>
      </c>
      <c r="I491" s="75">
        <f t="shared" ref="I491:I493" si="478">30%*I490</f>
        <v>615.40499999999997</v>
      </c>
      <c r="J491" s="75">
        <f t="shared" ref="J491:J493" si="479">30%*J490</f>
        <v>665.79000000000008</v>
      </c>
      <c r="K491" s="75">
        <f t="shared" ref="K491:K493" si="480">30%*K490</f>
        <v>523.86</v>
      </c>
      <c r="L491" s="75">
        <f t="shared" ref="L491:L493" si="481">30%*L490</f>
        <v>588.31500000000005</v>
      </c>
      <c r="M491" s="75">
        <f t="shared" ref="M491:M493" si="482">30%*M490</f>
        <v>579.9</v>
      </c>
      <c r="N491" s="75">
        <f t="shared" ref="N491:N493" si="483">30%*N490</f>
        <v>646.71</v>
      </c>
      <c r="O491" s="75">
        <f t="shared" ref="O491:O493" si="484">30%*O490</f>
        <v>463.39499999999998</v>
      </c>
      <c r="P491" s="75">
        <f t="shared" ref="P491:P493" si="485">30%*P490</f>
        <v>516.40499999999997</v>
      </c>
      <c r="Q491" s="75">
        <f t="shared" ref="Q491:Q493" si="486">30%*Q490</f>
        <v>622.2600000000001</v>
      </c>
      <c r="R491" s="75">
        <f t="shared" ref="R491:R493" si="487">30%*R490</f>
        <v>616.90499999999997</v>
      </c>
      <c r="S491" s="75">
        <f t="shared" ref="S491:S493" si="488">30%*S490</f>
        <v>504.78000000000003</v>
      </c>
      <c r="T491" s="75">
        <f t="shared" ref="T491:T493" si="489">30%*T490</f>
        <v>624.5100000000001</v>
      </c>
      <c r="U491" s="75">
        <f t="shared" ref="U491:U493" si="490">30%*U490</f>
        <v>649.90499999999997</v>
      </c>
      <c r="V491" s="75">
        <f t="shared" ref="V491:V493" si="491">30%*V490</f>
        <v>534.01499999999999</v>
      </c>
      <c r="W491" s="75">
        <f t="shared" ref="W491:W493" si="492">30%*W490</f>
        <v>645.6</v>
      </c>
      <c r="X491" s="75">
        <f t="shared" ref="X491:X493" si="493">30%*X490</f>
        <v>475.98</v>
      </c>
      <c r="Y491" s="75">
        <f t="shared" ref="Y491:Y493" si="494">30%*Y490</f>
        <v>486.88499999999999</v>
      </c>
      <c r="Z491" s="75">
        <f t="shared" ref="Z491:Z493" si="495">30%*Z490</f>
        <v>615.5100000000001</v>
      </c>
      <c r="AA491" s="75">
        <f t="shared" ref="AA491:AA493" si="496">30%*AA490</f>
        <v>489.65999999999997</v>
      </c>
      <c r="AB491" s="75">
        <f t="shared" ref="AB491:AB493" si="497">30%*AB490</f>
        <v>479.90999999999997</v>
      </c>
      <c r="AC491" s="75">
        <f t="shared" ref="AC491:AC493" si="498">30%*AC490</f>
        <v>648.92999999999995</v>
      </c>
      <c r="AD491" s="75"/>
      <c r="AE491" s="75"/>
      <c r="AF491" s="75"/>
      <c r="AG491" s="75"/>
      <c r="AH491" s="75"/>
      <c r="AI491" s="75"/>
      <c r="AJ491" s="75"/>
      <c r="AK491" s="75"/>
      <c r="AL491" s="75"/>
      <c r="AM491" s="75"/>
      <c r="AN491" s="75"/>
      <c r="AO491" s="75"/>
      <c r="AP491" s="75"/>
      <c r="AQ491" s="75"/>
    </row>
    <row r="492" spans="1:43" x14ac:dyDescent="0.2">
      <c r="A492" s="72" t="s">
        <v>203</v>
      </c>
      <c r="B492" s="145" t="s">
        <v>245</v>
      </c>
      <c r="C492" s="73" t="s">
        <v>210</v>
      </c>
      <c r="D492" s="74" t="str">
        <f t="shared" si="475"/>
        <v>UKTeddy BearProductView</v>
      </c>
      <c r="F492" s="75">
        <f>30%*F491</f>
        <v>187.10999999999999</v>
      </c>
      <c r="G492" s="75">
        <f t="shared" si="476"/>
        <v>202.18050000000002</v>
      </c>
      <c r="H492" s="75">
        <f t="shared" si="477"/>
        <v>135.5625</v>
      </c>
      <c r="I492" s="75">
        <f t="shared" si="478"/>
        <v>184.6215</v>
      </c>
      <c r="J492" s="75">
        <f t="shared" si="479"/>
        <v>199.73700000000002</v>
      </c>
      <c r="K492" s="75">
        <f t="shared" si="480"/>
        <v>157.15799999999999</v>
      </c>
      <c r="L492" s="75">
        <f t="shared" si="481"/>
        <v>176.49450000000002</v>
      </c>
      <c r="M492" s="75">
        <f t="shared" si="482"/>
        <v>173.97</v>
      </c>
      <c r="N492" s="75">
        <f t="shared" si="483"/>
        <v>194.01300000000001</v>
      </c>
      <c r="O492" s="75">
        <f t="shared" si="484"/>
        <v>139.01849999999999</v>
      </c>
      <c r="P492" s="75">
        <f t="shared" si="485"/>
        <v>154.92149999999998</v>
      </c>
      <c r="Q492" s="75">
        <f t="shared" si="486"/>
        <v>186.67800000000003</v>
      </c>
      <c r="R492" s="75">
        <f t="shared" si="487"/>
        <v>185.07149999999999</v>
      </c>
      <c r="S492" s="75">
        <f t="shared" si="488"/>
        <v>151.434</v>
      </c>
      <c r="T492" s="75">
        <f t="shared" si="489"/>
        <v>187.35300000000004</v>
      </c>
      <c r="U492" s="75">
        <f t="shared" si="490"/>
        <v>194.97149999999999</v>
      </c>
      <c r="V492" s="75">
        <f t="shared" si="491"/>
        <v>160.2045</v>
      </c>
      <c r="W492" s="75">
        <f t="shared" si="492"/>
        <v>193.68</v>
      </c>
      <c r="X492" s="75">
        <f t="shared" si="493"/>
        <v>142.79400000000001</v>
      </c>
      <c r="Y492" s="75">
        <f t="shared" si="494"/>
        <v>146.06549999999999</v>
      </c>
      <c r="Z492" s="75">
        <f t="shared" si="495"/>
        <v>184.65300000000002</v>
      </c>
      <c r="AA492" s="75">
        <f t="shared" si="496"/>
        <v>146.898</v>
      </c>
      <c r="AB492" s="75">
        <f t="shared" si="497"/>
        <v>143.97299999999998</v>
      </c>
      <c r="AC492" s="75">
        <f t="shared" si="498"/>
        <v>194.67899999999997</v>
      </c>
      <c r="AD492" s="75"/>
      <c r="AE492" s="75"/>
      <c r="AF492" s="75"/>
      <c r="AG492" s="75"/>
      <c r="AH492" s="75"/>
      <c r="AI492" s="75"/>
      <c r="AJ492" s="75"/>
      <c r="AK492" s="75"/>
      <c r="AL492" s="75"/>
      <c r="AM492" s="75"/>
      <c r="AN492" s="75"/>
      <c r="AO492" s="75"/>
      <c r="AP492" s="75"/>
      <c r="AQ492" s="75"/>
    </row>
    <row r="493" spans="1:43" x14ac:dyDescent="0.2">
      <c r="A493" s="72" t="s">
        <v>203</v>
      </c>
      <c r="B493" s="145" t="s">
        <v>245</v>
      </c>
      <c r="C493" s="73" t="s">
        <v>211</v>
      </c>
      <c r="D493" s="74" t="str">
        <f t="shared" si="475"/>
        <v>UKTeddy BearAddToCart</v>
      </c>
      <c r="F493" s="75">
        <f>30%*F492</f>
        <v>56.132999999999996</v>
      </c>
      <c r="G493" s="75">
        <f t="shared" si="476"/>
        <v>60.654150000000001</v>
      </c>
      <c r="H493" s="75">
        <f t="shared" si="477"/>
        <v>40.668749999999996</v>
      </c>
      <c r="I493" s="75">
        <f t="shared" si="478"/>
        <v>55.386449999999996</v>
      </c>
      <c r="J493" s="75">
        <f t="shared" si="479"/>
        <v>59.921100000000003</v>
      </c>
      <c r="K493" s="75">
        <f t="shared" si="480"/>
        <v>47.147399999999998</v>
      </c>
      <c r="L493" s="75">
        <f t="shared" si="481"/>
        <v>52.948350000000005</v>
      </c>
      <c r="M493" s="75">
        <f t="shared" si="482"/>
        <v>52.190999999999995</v>
      </c>
      <c r="N493" s="75">
        <f t="shared" si="483"/>
        <v>58.203899999999997</v>
      </c>
      <c r="O493" s="75">
        <f t="shared" si="484"/>
        <v>41.705549999999995</v>
      </c>
      <c r="P493" s="75">
        <f t="shared" si="485"/>
        <v>46.476449999999993</v>
      </c>
      <c r="Q493" s="75">
        <f t="shared" si="486"/>
        <v>56.003400000000006</v>
      </c>
      <c r="R493" s="75">
        <f t="shared" si="487"/>
        <v>55.521449999999994</v>
      </c>
      <c r="S493" s="75">
        <f t="shared" si="488"/>
        <v>45.430199999999999</v>
      </c>
      <c r="T493" s="75">
        <f t="shared" si="489"/>
        <v>56.205900000000007</v>
      </c>
      <c r="U493" s="75">
        <f t="shared" si="490"/>
        <v>58.491449999999993</v>
      </c>
      <c r="V493" s="75">
        <f t="shared" si="491"/>
        <v>48.061349999999997</v>
      </c>
      <c r="W493" s="75">
        <f t="shared" si="492"/>
        <v>58.103999999999999</v>
      </c>
      <c r="X493" s="75">
        <f t="shared" si="493"/>
        <v>42.838200000000001</v>
      </c>
      <c r="Y493" s="75">
        <f t="shared" si="494"/>
        <v>43.819649999999996</v>
      </c>
      <c r="Z493" s="75">
        <f t="shared" si="495"/>
        <v>55.395900000000005</v>
      </c>
      <c r="AA493" s="75">
        <f t="shared" si="496"/>
        <v>44.069399999999995</v>
      </c>
      <c r="AB493" s="75">
        <f t="shared" si="497"/>
        <v>43.191899999999997</v>
      </c>
      <c r="AC493" s="75">
        <f t="shared" si="498"/>
        <v>58.403699999999986</v>
      </c>
      <c r="AD493" s="75"/>
      <c r="AE493" s="75"/>
      <c r="AF493" s="75"/>
      <c r="AG493" s="75"/>
      <c r="AH493" s="75"/>
      <c r="AI493" s="75"/>
      <c r="AJ493" s="75"/>
      <c r="AK493" s="75"/>
      <c r="AL493" s="75"/>
      <c r="AM493" s="75"/>
      <c r="AN493" s="75"/>
      <c r="AO493" s="75"/>
      <c r="AP493" s="75"/>
      <c r="AQ493" s="75"/>
    </row>
    <row r="494" spans="1:43" x14ac:dyDescent="0.2">
      <c r="A494" s="72" t="s">
        <v>203</v>
      </c>
      <c r="B494" s="145" t="s">
        <v>245</v>
      </c>
      <c r="C494" s="73" t="s">
        <v>261</v>
      </c>
      <c r="D494" s="74" t="str">
        <f t="shared" si="475"/>
        <v>UKTeddy BearStep1</v>
      </c>
      <c r="F494" s="75">
        <f>50%*F493</f>
        <v>28.066499999999998</v>
      </c>
      <c r="G494" s="75">
        <f t="shared" ref="G494" si="499">50%*G493</f>
        <v>30.327075000000001</v>
      </c>
      <c r="H494" s="75">
        <f t="shared" ref="H494" si="500">50%*H493</f>
        <v>20.334374999999998</v>
      </c>
      <c r="I494" s="75">
        <f t="shared" ref="I494" si="501">50%*I493</f>
        <v>27.693224999999998</v>
      </c>
      <c r="J494" s="75">
        <f t="shared" ref="J494" si="502">50%*J493</f>
        <v>29.960550000000001</v>
      </c>
      <c r="K494" s="75">
        <f t="shared" ref="K494" si="503">50%*K493</f>
        <v>23.573699999999999</v>
      </c>
      <c r="L494" s="75">
        <f t="shared" ref="L494" si="504">50%*L493</f>
        <v>26.474175000000002</v>
      </c>
      <c r="M494" s="75">
        <f t="shared" ref="M494" si="505">50%*M493</f>
        <v>26.095499999999998</v>
      </c>
      <c r="N494" s="75">
        <f t="shared" ref="N494" si="506">50%*N493</f>
        <v>29.101949999999999</v>
      </c>
      <c r="O494" s="75">
        <f t="shared" ref="O494" si="507">50%*O493</f>
        <v>20.852774999999998</v>
      </c>
      <c r="P494" s="75">
        <f t="shared" ref="P494" si="508">50%*P493</f>
        <v>23.238224999999996</v>
      </c>
      <c r="Q494" s="75">
        <f t="shared" ref="Q494" si="509">50%*Q493</f>
        <v>28.001700000000003</v>
      </c>
      <c r="R494" s="75">
        <f t="shared" ref="R494" si="510">50%*R493</f>
        <v>27.760724999999997</v>
      </c>
      <c r="S494" s="75">
        <f t="shared" ref="S494" si="511">50%*S493</f>
        <v>22.7151</v>
      </c>
      <c r="T494" s="75">
        <f t="shared" ref="T494" si="512">50%*T493</f>
        <v>28.102950000000003</v>
      </c>
      <c r="U494" s="75">
        <f t="shared" ref="U494" si="513">50%*U493</f>
        <v>29.245724999999997</v>
      </c>
      <c r="V494" s="75">
        <f t="shared" ref="V494" si="514">50%*V493</f>
        <v>24.030674999999999</v>
      </c>
      <c r="W494" s="75">
        <f t="shared" ref="W494" si="515">50%*W493</f>
        <v>29.052</v>
      </c>
      <c r="X494" s="75">
        <f t="shared" ref="X494" si="516">50%*X493</f>
        <v>21.4191</v>
      </c>
      <c r="Y494" s="75">
        <f t="shared" ref="Y494" si="517">50%*Y493</f>
        <v>21.909824999999998</v>
      </c>
      <c r="Z494" s="75">
        <f t="shared" ref="Z494" si="518">50%*Z493</f>
        <v>27.697950000000002</v>
      </c>
      <c r="AA494" s="75">
        <f t="shared" ref="AA494" si="519">50%*AA493</f>
        <v>22.034699999999997</v>
      </c>
      <c r="AB494" s="75">
        <f t="shared" ref="AB494" si="520">50%*AB493</f>
        <v>21.595949999999998</v>
      </c>
      <c r="AC494" s="75">
        <f t="shared" ref="AC494" si="521">50%*AC493</f>
        <v>29.201849999999993</v>
      </c>
      <c r="AD494" s="75"/>
      <c r="AE494" s="75"/>
      <c r="AF494" s="75"/>
      <c r="AG494" s="75"/>
      <c r="AH494" s="75"/>
      <c r="AI494" s="75"/>
      <c r="AJ494" s="75"/>
      <c r="AK494" s="75"/>
      <c r="AL494" s="75"/>
      <c r="AM494" s="75"/>
      <c r="AN494" s="75"/>
      <c r="AO494" s="75"/>
      <c r="AP494" s="75"/>
      <c r="AQ494" s="75"/>
    </row>
    <row r="495" spans="1:43" x14ac:dyDescent="0.2">
      <c r="A495" s="72" t="s">
        <v>203</v>
      </c>
      <c r="B495" s="145" t="s">
        <v>245</v>
      </c>
      <c r="C495" s="73" t="s">
        <v>13</v>
      </c>
      <c r="D495" s="74" t="str">
        <f t="shared" si="475"/>
        <v>UKTeddy BearOrder</v>
      </c>
      <c r="F495" s="75">
        <f>80%*F494</f>
        <v>22.453199999999999</v>
      </c>
      <c r="G495" s="75">
        <f t="shared" ref="G495" si="522">80%*G494</f>
        <v>24.261660000000003</v>
      </c>
      <c r="H495" s="75">
        <f t="shared" ref="H495" si="523">80%*H494</f>
        <v>16.267499999999998</v>
      </c>
      <c r="I495" s="75">
        <f t="shared" ref="I495" si="524">80%*I494</f>
        <v>22.154579999999999</v>
      </c>
      <c r="J495" s="75">
        <f t="shared" ref="J495" si="525">80%*J494</f>
        <v>23.968440000000001</v>
      </c>
      <c r="K495" s="75">
        <f t="shared" ref="K495" si="526">80%*K494</f>
        <v>18.85896</v>
      </c>
      <c r="L495" s="75">
        <f t="shared" ref="L495" si="527">80%*L494</f>
        <v>21.179340000000003</v>
      </c>
      <c r="M495" s="75">
        <f t="shared" ref="M495" si="528">80%*M494</f>
        <v>20.8764</v>
      </c>
      <c r="N495" s="75">
        <f t="shared" ref="N495" si="529">80%*N494</f>
        <v>23.281559999999999</v>
      </c>
      <c r="O495" s="75">
        <f t="shared" ref="O495" si="530">80%*O494</f>
        <v>16.682219999999997</v>
      </c>
      <c r="P495" s="75">
        <f t="shared" ref="P495" si="531">80%*P494</f>
        <v>18.590579999999999</v>
      </c>
      <c r="Q495" s="75">
        <f t="shared" ref="Q495" si="532">80%*Q494</f>
        <v>22.401360000000004</v>
      </c>
      <c r="R495" s="75">
        <f t="shared" ref="R495" si="533">80%*R494</f>
        <v>22.208579999999998</v>
      </c>
      <c r="S495" s="75">
        <f t="shared" ref="S495" si="534">80%*S494</f>
        <v>18.172080000000001</v>
      </c>
      <c r="T495" s="75">
        <f t="shared" ref="T495" si="535">80%*T494</f>
        <v>22.482360000000003</v>
      </c>
      <c r="U495" s="75">
        <f t="shared" ref="U495" si="536">80%*U494</f>
        <v>23.39658</v>
      </c>
      <c r="V495" s="75">
        <f t="shared" ref="V495" si="537">80%*V494</f>
        <v>19.224540000000001</v>
      </c>
      <c r="W495" s="75">
        <f t="shared" ref="W495" si="538">80%*W494</f>
        <v>23.241600000000002</v>
      </c>
      <c r="X495" s="75">
        <f t="shared" ref="X495" si="539">80%*X494</f>
        <v>17.135280000000002</v>
      </c>
      <c r="Y495" s="75">
        <f t="shared" ref="Y495" si="540">80%*Y494</f>
        <v>17.52786</v>
      </c>
      <c r="Z495" s="75">
        <f t="shared" ref="Z495" si="541">80%*Z494</f>
        <v>22.158360000000002</v>
      </c>
      <c r="AA495" s="75">
        <f t="shared" ref="AA495" si="542">80%*AA494</f>
        <v>17.627759999999999</v>
      </c>
      <c r="AB495" s="75">
        <f t="shared" ref="AB495" si="543">80%*AB494</f>
        <v>17.276759999999999</v>
      </c>
      <c r="AC495" s="75">
        <f t="shared" ref="AC495" si="544">80%*AC494</f>
        <v>23.361479999999997</v>
      </c>
      <c r="AD495" s="75"/>
      <c r="AE495" s="75"/>
      <c r="AF495" s="75"/>
      <c r="AG495" s="75"/>
      <c r="AH495" s="75"/>
      <c r="AI495" s="75"/>
      <c r="AJ495" s="75"/>
      <c r="AK495" s="75"/>
      <c r="AL495" s="75"/>
      <c r="AM495" s="75"/>
      <c r="AN495" s="75"/>
      <c r="AO495" s="75"/>
      <c r="AP495" s="75"/>
      <c r="AQ495" s="75"/>
    </row>
    <row r="496" spans="1:43" x14ac:dyDescent="0.2">
      <c r="A496" s="72" t="s">
        <v>203</v>
      </c>
      <c r="B496" s="145" t="s">
        <v>245</v>
      </c>
      <c r="C496" s="73" t="s">
        <v>212</v>
      </c>
      <c r="D496" s="74" t="str">
        <f t="shared" si="475"/>
        <v>UKTeddy BearSales</v>
      </c>
      <c r="F496" s="75">
        <v>1815.6</v>
      </c>
      <c r="G496" s="75">
        <v>1816.6</v>
      </c>
      <c r="H496" s="75">
        <v>1817.6</v>
      </c>
      <c r="I496" s="75">
        <v>1818.6</v>
      </c>
      <c r="J496" s="75">
        <v>1819.6</v>
      </c>
      <c r="K496" s="75">
        <v>1820.6</v>
      </c>
      <c r="L496" s="75">
        <v>1821.6</v>
      </c>
      <c r="M496" s="75">
        <v>1822.6</v>
      </c>
      <c r="N496" s="75">
        <v>1823.6</v>
      </c>
      <c r="O496" s="75">
        <v>1824.6</v>
      </c>
      <c r="P496" s="75">
        <v>1825.6</v>
      </c>
      <c r="Q496" s="75">
        <v>1826.6</v>
      </c>
      <c r="R496" s="75">
        <v>1827.6</v>
      </c>
      <c r="S496" s="75">
        <v>1828.6</v>
      </c>
      <c r="T496" s="75">
        <v>1829.6</v>
      </c>
      <c r="U496" s="75">
        <v>1830.6</v>
      </c>
      <c r="V496" s="75">
        <v>1831.6</v>
      </c>
      <c r="W496" s="75">
        <v>1832.6</v>
      </c>
      <c r="X496" s="75">
        <v>1833.6</v>
      </c>
      <c r="Y496" s="75">
        <v>1834.6</v>
      </c>
      <c r="Z496" s="75">
        <v>1835.6</v>
      </c>
      <c r="AA496" s="75">
        <v>1836.6</v>
      </c>
      <c r="AB496" s="75">
        <v>1837.6</v>
      </c>
      <c r="AC496" s="75">
        <v>1838.6</v>
      </c>
      <c r="AD496" s="75"/>
      <c r="AE496" s="75"/>
      <c r="AF496" s="75"/>
      <c r="AG496" s="75"/>
      <c r="AH496" s="75"/>
      <c r="AI496" s="75"/>
      <c r="AJ496" s="75"/>
      <c r="AK496" s="75"/>
      <c r="AL496" s="75"/>
      <c r="AM496" s="75"/>
      <c r="AN496" s="75"/>
      <c r="AO496" s="75"/>
      <c r="AP496" s="75"/>
      <c r="AQ496" s="75"/>
    </row>
    <row r="497" spans="1:43" x14ac:dyDescent="0.2">
      <c r="A497" s="72" t="s">
        <v>203</v>
      </c>
      <c r="B497" s="145" t="s">
        <v>245</v>
      </c>
      <c r="C497" s="73" t="s">
        <v>247</v>
      </c>
      <c r="D497" s="74" t="str">
        <f t="shared" si="475"/>
        <v>UKTeddy BearROI</v>
      </c>
      <c r="F497" s="75">
        <f ca="1">RANDBETWEEN(250,300)</f>
        <v>275</v>
      </c>
      <c r="G497" s="75">
        <f t="shared" ref="G497:AC497" ca="1" si="545">RANDBETWEEN(250,300)</f>
        <v>292</v>
      </c>
      <c r="H497" s="75">
        <f t="shared" ca="1" si="545"/>
        <v>255</v>
      </c>
      <c r="I497" s="75">
        <f t="shared" ca="1" si="545"/>
        <v>264</v>
      </c>
      <c r="J497" s="75">
        <f t="shared" ca="1" si="545"/>
        <v>250</v>
      </c>
      <c r="K497" s="75">
        <f t="shared" ca="1" si="545"/>
        <v>255</v>
      </c>
      <c r="L497" s="75">
        <f t="shared" ca="1" si="545"/>
        <v>293</v>
      </c>
      <c r="M497" s="75">
        <f t="shared" ca="1" si="545"/>
        <v>259</v>
      </c>
      <c r="N497" s="75">
        <f t="shared" ca="1" si="545"/>
        <v>300</v>
      </c>
      <c r="O497" s="75">
        <f t="shared" ca="1" si="545"/>
        <v>250</v>
      </c>
      <c r="P497" s="75">
        <f t="shared" ca="1" si="545"/>
        <v>289</v>
      </c>
      <c r="Q497" s="75">
        <f t="shared" ca="1" si="545"/>
        <v>279</v>
      </c>
      <c r="R497" s="75">
        <f t="shared" ca="1" si="545"/>
        <v>284</v>
      </c>
      <c r="S497" s="75">
        <f t="shared" ca="1" si="545"/>
        <v>281</v>
      </c>
      <c r="T497" s="75">
        <f t="shared" ca="1" si="545"/>
        <v>291</v>
      </c>
      <c r="U497" s="75">
        <f t="shared" ca="1" si="545"/>
        <v>278</v>
      </c>
      <c r="V497" s="75">
        <f t="shared" ca="1" si="545"/>
        <v>271</v>
      </c>
      <c r="W497" s="75">
        <f t="shared" ca="1" si="545"/>
        <v>269</v>
      </c>
      <c r="X497" s="75">
        <f t="shared" ca="1" si="545"/>
        <v>262</v>
      </c>
      <c r="Y497" s="75">
        <f t="shared" ca="1" si="545"/>
        <v>275</v>
      </c>
      <c r="Z497" s="75">
        <f t="shared" ca="1" si="545"/>
        <v>266</v>
      </c>
      <c r="AA497" s="75">
        <f t="shared" ca="1" si="545"/>
        <v>259</v>
      </c>
      <c r="AB497" s="75">
        <f t="shared" ca="1" si="545"/>
        <v>254</v>
      </c>
      <c r="AC497" s="75">
        <f t="shared" ca="1" si="545"/>
        <v>263</v>
      </c>
      <c r="AD497" s="75"/>
      <c r="AE497" s="75"/>
      <c r="AF497" s="75"/>
      <c r="AG497" s="75"/>
      <c r="AH497" s="75"/>
      <c r="AI497" s="75"/>
      <c r="AJ497" s="75"/>
      <c r="AK497" s="75"/>
      <c r="AL497" s="75"/>
      <c r="AM497" s="75"/>
      <c r="AN497" s="75"/>
      <c r="AO497" s="75"/>
      <c r="AP497" s="75"/>
      <c r="AQ497" s="75"/>
    </row>
    <row r="498" spans="1:43" x14ac:dyDescent="0.2">
      <c r="A498" s="72" t="s">
        <v>203</v>
      </c>
      <c r="B498" s="145" t="s">
        <v>245</v>
      </c>
      <c r="C498" s="73" t="s">
        <v>259</v>
      </c>
      <c r="D498" s="74" t="str">
        <f t="shared" si="475"/>
        <v>UKTeddy BearSpend</v>
      </c>
      <c r="F498" s="75">
        <v>768.95999999999992</v>
      </c>
      <c r="G498" s="75">
        <v>769.96</v>
      </c>
      <c r="H498" s="75">
        <v>770.96</v>
      </c>
      <c r="I498" s="75">
        <v>771.96</v>
      </c>
      <c r="J498" s="75">
        <v>772.96</v>
      </c>
      <c r="K498" s="75">
        <v>773.96</v>
      </c>
      <c r="L498" s="75">
        <v>774.96</v>
      </c>
      <c r="M498" s="75">
        <v>775.96</v>
      </c>
      <c r="N498" s="75">
        <v>776.96</v>
      </c>
      <c r="O498" s="75">
        <v>777.96</v>
      </c>
      <c r="P498" s="75">
        <v>778.96</v>
      </c>
      <c r="Q498" s="75">
        <v>779.96</v>
      </c>
      <c r="R498" s="75">
        <v>780.96</v>
      </c>
      <c r="S498" s="75">
        <v>781.96</v>
      </c>
      <c r="T498" s="75">
        <v>782.96</v>
      </c>
      <c r="U498" s="75">
        <v>783.96</v>
      </c>
      <c r="V498" s="75">
        <v>784.96</v>
      </c>
      <c r="W498" s="75">
        <v>785.96</v>
      </c>
      <c r="X498" s="75">
        <v>786.96</v>
      </c>
      <c r="Y498" s="75">
        <v>787.96</v>
      </c>
      <c r="Z498" s="75">
        <v>788.96</v>
      </c>
      <c r="AA498" s="75">
        <v>789.96</v>
      </c>
      <c r="AB498" s="75">
        <v>790.96</v>
      </c>
      <c r="AC498" s="75">
        <v>791.96</v>
      </c>
      <c r="AD498" s="75"/>
      <c r="AE498" s="75"/>
      <c r="AF498" s="75"/>
      <c r="AG498" s="75"/>
      <c r="AH498" s="75"/>
      <c r="AI498" s="75"/>
      <c r="AJ498" s="75"/>
      <c r="AK498" s="75"/>
      <c r="AL498" s="75"/>
      <c r="AM498" s="75"/>
      <c r="AN498" s="75"/>
      <c r="AO498" s="75"/>
      <c r="AP498" s="75"/>
      <c r="AQ498" s="75"/>
    </row>
    <row r="499" spans="1:43" x14ac:dyDescent="0.2">
      <c r="A499" s="72" t="s">
        <v>203</v>
      </c>
      <c r="B499" s="145" t="s">
        <v>245</v>
      </c>
      <c r="C499" s="73" t="s">
        <v>249</v>
      </c>
      <c r="D499" s="74" t="str">
        <f t="shared" si="475"/>
        <v>UKTeddy BearCOS</v>
      </c>
      <c r="F499" s="75">
        <f ca="1">RANDBETWEEN(2,3)</f>
        <v>3</v>
      </c>
      <c r="G499" s="75">
        <f t="shared" ref="G499:AC499" ca="1" si="546">RANDBETWEEN(2,3)</f>
        <v>3</v>
      </c>
      <c r="H499" s="75">
        <f t="shared" ca="1" si="546"/>
        <v>2</v>
      </c>
      <c r="I499" s="75">
        <f t="shared" ca="1" si="546"/>
        <v>3</v>
      </c>
      <c r="J499" s="75">
        <f t="shared" ca="1" si="546"/>
        <v>3</v>
      </c>
      <c r="K499" s="75">
        <f t="shared" ca="1" si="546"/>
        <v>2</v>
      </c>
      <c r="L499" s="75">
        <f t="shared" ca="1" si="546"/>
        <v>2</v>
      </c>
      <c r="M499" s="75">
        <f t="shared" ca="1" si="546"/>
        <v>2</v>
      </c>
      <c r="N499" s="75">
        <f t="shared" ca="1" si="546"/>
        <v>2</v>
      </c>
      <c r="O499" s="75">
        <f t="shared" ca="1" si="546"/>
        <v>2</v>
      </c>
      <c r="P499" s="75">
        <f t="shared" ca="1" si="546"/>
        <v>3</v>
      </c>
      <c r="Q499" s="75">
        <f t="shared" ca="1" si="546"/>
        <v>3</v>
      </c>
      <c r="R499" s="75">
        <f t="shared" ca="1" si="546"/>
        <v>3</v>
      </c>
      <c r="S499" s="75">
        <f t="shared" ca="1" si="546"/>
        <v>3</v>
      </c>
      <c r="T499" s="75">
        <f t="shared" ca="1" si="546"/>
        <v>2</v>
      </c>
      <c r="U499" s="75">
        <f t="shared" ca="1" si="546"/>
        <v>3</v>
      </c>
      <c r="V499" s="75">
        <f t="shared" ca="1" si="546"/>
        <v>2</v>
      </c>
      <c r="W499" s="75">
        <f t="shared" ca="1" si="546"/>
        <v>3</v>
      </c>
      <c r="X499" s="75">
        <f t="shared" ca="1" si="546"/>
        <v>2</v>
      </c>
      <c r="Y499" s="75">
        <f t="shared" ca="1" si="546"/>
        <v>3</v>
      </c>
      <c r="Z499" s="75">
        <f t="shared" ca="1" si="546"/>
        <v>2</v>
      </c>
      <c r="AA499" s="75">
        <f t="shared" ca="1" si="546"/>
        <v>3</v>
      </c>
      <c r="AB499" s="75">
        <f t="shared" ca="1" si="546"/>
        <v>3</v>
      </c>
      <c r="AC499" s="75">
        <f t="shared" ca="1" si="546"/>
        <v>2</v>
      </c>
      <c r="AD499" s="75"/>
      <c r="AE499" s="75"/>
      <c r="AF499" s="75"/>
      <c r="AG499" s="75"/>
      <c r="AH499" s="75"/>
      <c r="AI499" s="75"/>
      <c r="AJ499" s="75"/>
      <c r="AK499" s="75"/>
      <c r="AL499" s="75"/>
      <c r="AM499" s="75"/>
      <c r="AN499" s="75"/>
      <c r="AO499" s="75"/>
      <c r="AP499" s="75"/>
      <c r="AQ499" s="7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CEAD-C96A-514F-86BB-4EEAFE95D44C}">
  <sheetPr>
    <tabColor rgb="FFFFFF00"/>
  </sheetPr>
  <dimension ref="A1:CS11"/>
  <sheetViews>
    <sheetView zoomScale="90" zoomScaleNormal="90" workbookViewId="0">
      <pane xSplit="4" topLeftCell="E1" activePane="topRight" state="frozen"/>
      <selection activeCell="A149" sqref="A149"/>
      <selection pane="topRight" activeCell="F22" sqref="F22"/>
    </sheetView>
  </sheetViews>
  <sheetFormatPr baseColWidth="10" defaultRowHeight="16" x14ac:dyDescent="0.2"/>
  <cols>
    <col min="2" max="2" width="18" bestFit="1" customWidth="1"/>
    <col min="3" max="3" width="18.83203125" bestFit="1" customWidth="1"/>
    <col min="4" max="4" width="29.83203125" bestFit="1" customWidth="1"/>
    <col min="5" max="5" width="9.1640625" bestFit="1" customWidth="1"/>
    <col min="6" max="28" width="10.83203125" style="29"/>
  </cols>
  <sheetData>
    <row r="1" spans="1:97" x14ac:dyDescent="0.2">
      <c r="B1" s="68" t="s">
        <v>197</v>
      </c>
      <c r="D1" s="68" t="s">
        <v>262</v>
      </c>
      <c r="E1" s="29">
        <v>1</v>
      </c>
      <c r="F1" s="29">
        <v>2</v>
      </c>
      <c r="G1" s="29">
        <v>3</v>
      </c>
      <c r="H1" s="29">
        <v>4</v>
      </c>
      <c r="I1" s="29">
        <v>5</v>
      </c>
      <c r="J1" s="29">
        <v>6</v>
      </c>
      <c r="K1" s="29">
        <v>7</v>
      </c>
      <c r="L1" s="29">
        <v>8</v>
      </c>
      <c r="M1" s="29">
        <v>9</v>
      </c>
      <c r="N1" s="29">
        <v>10</v>
      </c>
      <c r="O1" s="29">
        <v>11</v>
      </c>
      <c r="P1" s="29">
        <v>12</v>
      </c>
      <c r="Q1" s="29">
        <v>13</v>
      </c>
      <c r="R1" s="29">
        <v>14</v>
      </c>
      <c r="S1" s="29">
        <v>15</v>
      </c>
      <c r="T1" s="29">
        <v>16</v>
      </c>
      <c r="U1" s="29">
        <v>17</v>
      </c>
      <c r="V1" s="29">
        <v>18</v>
      </c>
      <c r="W1" s="29">
        <v>19</v>
      </c>
      <c r="X1" s="29">
        <v>20</v>
      </c>
      <c r="Y1" s="29">
        <v>21</v>
      </c>
      <c r="Z1" s="29">
        <v>22</v>
      </c>
      <c r="AA1" s="29">
        <v>23</v>
      </c>
      <c r="AB1" s="29">
        <v>24</v>
      </c>
      <c r="AC1" s="29">
        <v>25</v>
      </c>
      <c r="AD1" s="29">
        <v>26</v>
      </c>
      <c r="AE1" s="29">
        <v>27</v>
      </c>
      <c r="AF1" s="29">
        <v>28</v>
      </c>
      <c r="AG1" s="29">
        <v>29</v>
      </c>
      <c r="AH1" s="29">
        <v>30</v>
      </c>
      <c r="AI1" s="29">
        <v>31</v>
      </c>
      <c r="AJ1" s="29">
        <v>1</v>
      </c>
      <c r="AK1" s="29">
        <v>2</v>
      </c>
      <c r="AL1" s="29">
        <v>3</v>
      </c>
      <c r="AM1" s="29">
        <v>4</v>
      </c>
      <c r="AN1" s="29">
        <v>5</v>
      </c>
      <c r="AO1" s="29">
        <v>6</v>
      </c>
      <c r="AP1" s="29">
        <v>7</v>
      </c>
      <c r="AQ1" s="29">
        <v>8</v>
      </c>
      <c r="AR1" s="29">
        <v>9</v>
      </c>
      <c r="AS1" s="29">
        <v>10</v>
      </c>
      <c r="AT1" s="29">
        <v>11</v>
      </c>
      <c r="AU1" s="29">
        <v>12</v>
      </c>
      <c r="AV1" s="29">
        <v>13</v>
      </c>
      <c r="AW1" s="29">
        <v>14</v>
      </c>
      <c r="AX1" s="29">
        <v>15</v>
      </c>
      <c r="AY1" s="29">
        <v>16</v>
      </c>
      <c r="AZ1" s="29">
        <v>17</v>
      </c>
      <c r="BA1" s="29">
        <v>18</v>
      </c>
      <c r="BB1" s="29">
        <v>19</v>
      </c>
      <c r="BC1" s="29">
        <v>20</v>
      </c>
      <c r="BD1" s="29">
        <v>21</v>
      </c>
      <c r="BE1" s="29">
        <v>22</v>
      </c>
      <c r="BF1" s="29">
        <v>23</v>
      </c>
      <c r="BG1" s="29">
        <v>24</v>
      </c>
      <c r="BH1" s="29">
        <v>25</v>
      </c>
      <c r="BI1" s="29">
        <v>26</v>
      </c>
      <c r="BJ1" s="29">
        <v>27</v>
      </c>
      <c r="BK1" s="29">
        <v>28</v>
      </c>
      <c r="BL1" s="29">
        <v>1</v>
      </c>
      <c r="BM1" s="29">
        <v>2</v>
      </c>
      <c r="BN1" s="143">
        <v>3</v>
      </c>
      <c r="BO1" s="29">
        <v>4</v>
      </c>
      <c r="BP1" s="29">
        <v>5</v>
      </c>
      <c r="BQ1" s="29">
        <v>6</v>
      </c>
      <c r="BR1" s="29">
        <v>7</v>
      </c>
      <c r="BS1" s="143">
        <v>8</v>
      </c>
      <c r="BT1" s="29">
        <v>9</v>
      </c>
      <c r="BU1" s="29">
        <v>10</v>
      </c>
      <c r="BV1" s="29">
        <v>11</v>
      </c>
      <c r="BW1" s="29">
        <v>12</v>
      </c>
      <c r="BX1" s="29">
        <v>13</v>
      </c>
      <c r="BY1" s="143">
        <v>14</v>
      </c>
      <c r="BZ1" s="29">
        <v>15</v>
      </c>
      <c r="CA1" s="29">
        <v>16</v>
      </c>
      <c r="CB1" s="29">
        <v>17</v>
      </c>
      <c r="CC1" s="29">
        <v>18</v>
      </c>
      <c r="CD1" s="143">
        <v>19</v>
      </c>
      <c r="CE1" s="29">
        <v>20</v>
      </c>
      <c r="CF1" s="29">
        <v>21</v>
      </c>
      <c r="CG1" s="29">
        <v>22</v>
      </c>
      <c r="CH1" s="29">
        <v>23</v>
      </c>
      <c r="CI1" s="29">
        <v>24</v>
      </c>
      <c r="CJ1" s="143">
        <v>25</v>
      </c>
      <c r="CK1" s="29">
        <v>26</v>
      </c>
      <c r="CL1" s="29">
        <v>27</v>
      </c>
      <c r="CM1" s="29">
        <v>28</v>
      </c>
      <c r="CN1" s="29">
        <v>29</v>
      </c>
      <c r="CO1" s="143">
        <v>30</v>
      </c>
      <c r="CP1" s="29"/>
      <c r="CQ1" s="29"/>
      <c r="CR1" s="29"/>
      <c r="CS1" s="29"/>
    </row>
    <row r="2" spans="1:97" x14ac:dyDescent="0.2">
      <c r="A2" s="68"/>
      <c r="B2" s="68"/>
      <c r="C2" s="68"/>
      <c r="D2" s="68" t="s">
        <v>198</v>
      </c>
      <c r="E2" s="29">
        <v>1</v>
      </c>
      <c r="F2" s="29">
        <v>1</v>
      </c>
      <c r="G2" s="29">
        <v>1</v>
      </c>
      <c r="H2" s="29">
        <v>1</v>
      </c>
      <c r="I2" s="29">
        <v>1</v>
      </c>
      <c r="J2" s="29">
        <v>1</v>
      </c>
      <c r="K2" s="29">
        <v>1</v>
      </c>
      <c r="L2" s="29">
        <v>1</v>
      </c>
      <c r="M2" s="29">
        <v>1</v>
      </c>
      <c r="N2" s="29">
        <v>1</v>
      </c>
      <c r="O2" s="29">
        <v>1</v>
      </c>
      <c r="P2" s="29">
        <v>1</v>
      </c>
      <c r="Q2" s="29">
        <v>1</v>
      </c>
      <c r="R2" s="29">
        <v>1</v>
      </c>
      <c r="S2" s="29">
        <v>1</v>
      </c>
      <c r="T2" s="29">
        <v>1</v>
      </c>
      <c r="U2" s="29">
        <v>1</v>
      </c>
      <c r="V2" s="29">
        <v>1</v>
      </c>
      <c r="W2" s="29">
        <v>1</v>
      </c>
      <c r="X2" s="29">
        <v>1</v>
      </c>
      <c r="Y2" s="29">
        <v>1</v>
      </c>
      <c r="Z2" s="29">
        <v>1</v>
      </c>
      <c r="AA2" s="29">
        <v>1</v>
      </c>
      <c r="AB2" s="29">
        <v>1</v>
      </c>
      <c r="AC2" s="29">
        <v>1</v>
      </c>
      <c r="AD2" s="29">
        <v>1</v>
      </c>
      <c r="AE2" s="29">
        <v>1</v>
      </c>
      <c r="AF2" s="29">
        <v>1</v>
      </c>
      <c r="AG2" s="29">
        <v>1</v>
      </c>
      <c r="AH2" s="29">
        <v>1</v>
      </c>
      <c r="AI2" s="29">
        <v>1</v>
      </c>
      <c r="AJ2" s="29">
        <v>2</v>
      </c>
      <c r="AK2" s="29">
        <v>2</v>
      </c>
      <c r="AL2" s="29">
        <v>2</v>
      </c>
      <c r="AM2" s="29">
        <v>2</v>
      </c>
      <c r="AN2" s="29">
        <v>2</v>
      </c>
      <c r="AO2" s="29">
        <v>2</v>
      </c>
      <c r="AP2" s="29">
        <v>2</v>
      </c>
      <c r="AQ2" s="29">
        <v>2</v>
      </c>
      <c r="AR2" s="29">
        <v>2</v>
      </c>
      <c r="AS2" s="29">
        <v>2</v>
      </c>
      <c r="AT2" s="29">
        <v>2</v>
      </c>
      <c r="AU2" s="29">
        <v>2</v>
      </c>
      <c r="AV2" s="29">
        <v>2</v>
      </c>
      <c r="AW2" s="29">
        <v>2</v>
      </c>
      <c r="AX2" s="29">
        <v>2</v>
      </c>
      <c r="AY2" s="29">
        <v>2</v>
      </c>
      <c r="AZ2" s="29">
        <v>2</v>
      </c>
      <c r="BA2" s="29">
        <v>2</v>
      </c>
      <c r="BB2" s="29">
        <v>2</v>
      </c>
      <c r="BC2" s="29">
        <v>2</v>
      </c>
      <c r="BD2" s="29">
        <v>2</v>
      </c>
      <c r="BE2" s="29">
        <v>2</v>
      </c>
      <c r="BF2" s="29">
        <v>2</v>
      </c>
      <c r="BG2" s="29">
        <v>2</v>
      </c>
      <c r="BH2" s="29">
        <v>2</v>
      </c>
      <c r="BI2" s="29">
        <v>2</v>
      </c>
      <c r="BJ2" s="29">
        <v>2</v>
      </c>
      <c r="BK2" s="29">
        <v>2</v>
      </c>
      <c r="BL2" s="29">
        <v>3</v>
      </c>
      <c r="BM2" s="29">
        <v>3</v>
      </c>
      <c r="BN2" s="143">
        <v>3</v>
      </c>
      <c r="BO2" s="29">
        <v>3</v>
      </c>
      <c r="BP2" s="29">
        <v>3</v>
      </c>
      <c r="BQ2" s="29">
        <v>3</v>
      </c>
      <c r="BR2" s="29">
        <v>3</v>
      </c>
      <c r="BS2" s="143">
        <v>3</v>
      </c>
      <c r="BT2" s="29">
        <v>3</v>
      </c>
      <c r="BU2" s="29">
        <v>3</v>
      </c>
      <c r="BV2" s="29">
        <v>3</v>
      </c>
      <c r="BW2" s="29">
        <v>3</v>
      </c>
      <c r="BX2" s="29">
        <v>3</v>
      </c>
      <c r="BY2" s="143">
        <v>3</v>
      </c>
      <c r="BZ2" s="29">
        <v>3</v>
      </c>
      <c r="CA2" s="29">
        <v>3</v>
      </c>
      <c r="CB2" s="29">
        <v>3</v>
      </c>
      <c r="CC2" s="29">
        <v>3</v>
      </c>
      <c r="CD2" s="143">
        <v>3</v>
      </c>
      <c r="CE2" s="29">
        <v>3</v>
      </c>
      <c r="CF2" s="29">
        <v>3</v>
      </c>
      <c r="CG2" s="29">
        <v>3</v>
      </c>
      <c r="CH2" s="29">
        <v>3</v>
      </c>
      <c r="CI2" s="29">
        <v>3</v>
      </c>
      <c r="CJ2" s="143">
        <v>3</v>
      </c>
      <c r="CK2" s="29">
        <v>3</v>
      </c>
      <c r="CL2" s="29">
        <v>3</v>
      </c>
      <c r="CM2" s="29">
        <v>3</v>
      </c>
      <c r="CN2" s="29">
        <v>3</v>
      </c>
      <c r="CO2" s="143">
        <v>3</v>
      </c>
      <c r="CP2" s="29"/>
      <c r="CQ2" s="29"/>
      <c r="CR2" s="29"/>
      <c r="CS2" s="29"/>
    </row>
    <row r="3" spans="1:97" x14ac:dyDescent="0.2">
      <c r="A3" s="68"/>
      <c r="B3" s="68"/>
      <c r="C3" s="68"/>
      <c r="D3" s="68" t="s">
        <v>199</v>
      </c>
      <c r="E3" s="29">
        <v>2024</v>
      </c>
      <c r="F3" s="29">
        <v>2024</v>
      </c>
      <c r="G3" s="29">
        <v>2024</v>
      </c>
      <c r="H3" s="29">
        <v>2024</v>
      </c>
      <c r="I3" s="29">
        <v>2024</v>
      </c>
      <c r="J3" s="29">
        <v>2024</v>
      </c>
      <c r="K3" s="29">
        <v>2024</v>
      </c>
      <c r="L3" s="29">
        <v>2024</v>
      </c>
      <c r="M3" s="29">
        <v>2024</v>
      </c>
      <c r="N3" s="29">
        <v>2024</v>
      </c>
      <c r="O3" s="29">
        <v>2024</v>
      </c>
      <c r="P3" s="29">
        <v>2024</v>
      </c>
      <c r="Q3" s="29">
        <v>2024</v>
      </c>
      <c r="R3" s="29">
        <v>2024</v>
      </c>
      <c r="S3" s="29">
        <v>2024</v>
      </c>
      <c r="T3" s="29">
        <v>2024</v>
      </c>
      <c r="U3" s="29">
        <v>2024</v>
      </c>
      <c r="V3" s="29">
        <v>2024</v>
      </c>
      <c r="W3" s="29">
        <v>2024</v>
      </c>
      <c r="X3" s="29">
        <v>2024</v>
      </c>
      <c r="Y3" s="29">
        <v>2024</v>
      </c>
      <c r="Z3" s="29">
        <v>2024</v>
      </c>
      <c r="AA3" s="29">
        <v>2024</v>
      </c>
      <c r="AB3" s="29">
        <v>2024</v>
      </c>
      <c r="AC3" s="29">
        <v>2024</v>
      </c>
      <c r="AD3" s="29">
        <v>2024</v>
      </c>
      <c r="AE3" s="29">
        <v>2024</v>
      </c>
      <c r="AF3" s="29">
        <v>2024</v>
      </c>
      <c r="AG3" s="29">
        <v>2024</v>
      </c>
      <c r="AH3" s="29">
        <v>2024</v>
      </c>
      <c r="AI3" s="29">
        <v>2024</v>
      </c>
      <c r="AJ3" s="29">
        <v>2024</v>
      </c>
      <c r="AK3" s="29">
        <v>2024</v>
      </c>
      <c r="AL3" s="29">
        <v>2024</v>
      </c>
      <c r="AM3" s="29">
        <v>2024</v>
      </c>
      <c r="AN3" s="29">
        <v>2024</v>
      </c>
      <c r="AO3" s="29">
        <v>2024</v>
      </c>
      <c r="AP3" s="29">
        <v>2024</v>
      </c>
      <c r="AQ3" s="29">
        <v>2024</v>
      </c>
      <c r="AR3" s="29">
        <v>2024</v>
      </c>
      <c r="AS3" s="29">
        <v>2024</v>
      </c>
      <c r="AT3" s="29">
        <v>2024</v>
      </c>
      <c r="AU3" s="29">
        <v>2024</v>
      </c>
      <c r="AV3" s="29">
        <v>2024</v>
      </c>
      <c r="AW3" s="29">
        <v>2024</v>
      </c>
      <c r="AX3" s="29">
        <v>2024</v>
      </c>
      <c r="AY3" s="29">
        <v>2024</v>
      </c>
      <c r="AZ3" s="29">
        <v>2024</v>
      </c>
      <c r="BA3" s="29">
        <v>2024</v>
      </c>
      <c r="BB3" s="29">
        <v>2024</v>
      </c>
      <c r="BC3" s="29">
        <v>2024</v>
      </c>
      <c r="BD3" s="29">
        <v>2024</v>
      </c>
      <c r="BE3" s="29">
        <v>2024</v>
      </c>
      <c r="BF3" s="29">
        <v>2024</v>
      </c>
      <c r="BG3" s="29">
        <v>2024</v>
      </c>
      <c r="BH3" s="29">
        <v>2024</v>
      </c>
      <c r="BI3" s="29">
        <v>2024</v>
      </c>
      <c r="BJ3" s="29">
        <v>2024</v>
      </c>
      <c r="BK3" s="29">
        <v>2024</v>
      </c>
      <c r="BL3" s="29">
        <v>2024</v>
      </c>
      <c r="BM3" s="29">
        <v>2024</v>
      </c>
      <c r="BN3" s="143">
        <v>2024</v>
      </c>
      <c r="BO3" s="29">
        <v>2024</v>
      </c>
      <c r="BP3" s="29">
        <v>2024</v>
      </c>
      <c r="BQ3" s="29">
        <v>2024</v>
      </c>
      <c r="BR3" s="29">
        <v>2024</v>
      </c>
      <c r="BS3" s="143">
        <v>2024</v>
      </c>
      <c r="BT3" s="29">
        <v>2024</v>
      </c>
      <c r="BU3" s="29">
        <v>2024</v>
      </c>
      <c r="BV3" s="29">
        <v>2024</v>
      </c>
      <c r="BW3" s="29">
        <v>2024</v>
      </c>
      <c r="BX3" s="29">
        <v>2024</v>
      </c>
      <c r="BY3" s="143">
        <v>2024</v>
      </c>
      <c r="BZ3" s="29">
        <v>2024</v>
      </c>
      <c r="CA3" s="29">
        <v>2024</v>
      </c>
      <c r="CB3" s="29">
        <v>2024</v>
      </c>
      <c r="CC3" s="29">
        <v>2024</v>
      </c>
      <c r="CD3" s="143">
        <v>2024</v>
      </c>
      <c r="CE3" s="29">
        <v>2024</v>
      </c>
      <c r="CF3" s="29">
        <v>2024</v>
      </c>
      <c r="CG3" s="29">
        <v>2024</v>
      </c>
      <c r="CH3" s="29">
        <v>2024</v>
      </c>
      <c r="CI3" s="29">
        <v>2024</v>
      </c>
      <c r="CJ3" s="143">
        <v>2024</v>
      </c>
      <c r="CK3" s="29">
        <v>2024</v>
      </c>
      <c r="CL3" s="29">
        <v>2024</v>
      </c>
      <c r="CM3" s="29">
        <v>2024</v>
      </c>
      <c r="CN3" s="29">
        <v>2024</v>
      </c>
      <c r="CO3" s="143">
        <v>2024</v>
      </c>
      <c r="CP3" s="29"/>
      <c r="CQ3" s="29"/>
      <c r="CR3" s="29"/>
      <c r="CS3" s="29"/>
    </row>
    <row r="4" spans="1:97" x14ac:dyDescent="0.2">
      <c r="A4" s="69"/>
      <c r="B4" s="69"/>
      <c r="C4" s="69"/>
      <c r="D4" s="69" t="s">
        <v>200</v>
      </c>
      <c r="E4" s="70">
        <v>45292</v>
      </c>
      <c r="F4" s="70">
        <v>45292</v>
      </c>
      <c r="G4" s="70">
        <v>45292</v>
      </c>
      <c r="H4" s="70">
        <v>45292</v>
      </c>
      <c r="I4" s="70">
        <v>45292</v>
      </c>
      <c r="J4" s="70">
        <v>45292</v>
      </c>
      <c r="K4" s="70">
        <v>45292</v>
      </c>
      <c r="L4" s="70">
        <v>45292</v>
      </c>
      <c r="M4" s="70">
        <v>45292</v>
      </c>
      <c r="N4" s="70">
        <v>45292</v>
      </c>
      <c r="O4" s="70">
        <v>45292</v>
      </c>
      <c r="P4" s="70">
        <v>45292</v>
      </c>
      <c r="Q4" s="70">
        <v>45292</v>
      </c>
      <c r="R4" s="70">
        <v>45292</v>
      </c>
      <c r="S4" s="70">
        <v>45292</v>
      </c>
      <c r="T4" s="70">
        <v>45292</v>
      </c>
      <c r="U4" s="70">
        <v>45292</v>
      </c>
      <c r="V4" s="70">
        <v>45292</v>
      </c>
      <c r="W4" s="70">
        <v>45292</v>
      </c>
      <c r="X4" s="70">
        <v>45292</v>
      </c>
      <c r="Y4" s="70">
        <v>45292</v>
      </c>
      <c r="Z4" s="70">
        <v>45292</v>
      </c>
      <c r="AA4" s="70">
        <v>45292</v>
      </c>
      <c r="AB4" s="70">
        <v>45292</v>
      </c>
      <c r="AC4" s="70">
        <v>45292</v>
      </c>
      <c r="AD4" s="70">
        <v>45292</v>
      </c>
      <c r="AE4" s="70">
        <v>45292</v>
      </c>
      <c r="AF4" s="70">
        <v>45292</v>
      </c>
      <c r="AG4" s="70">
        <v>45292</v>
      </c>
      <c r="AH4" s="70">
        <v>45292</v>
      </c>
      <c r="AI4" s="70">
        <v>45292</v>
      </c>
      <c r="AJ4" s="70">
        <v>45323</v>
      </c>
      <c r="AK4" s="70">
        <v>45323</v>
      </c>
      <c r="AL4" s="70">
        <v>45323</v>
      </c>
      <c r="AM4" s="70">
        <v>45323</v>
      </c>
      <c r="AN4" s="70">
        <v>45323</v>
      </c>
      <c r="AO4" s="70">
        <v>45323</v>
      </c>
      <c r="AP4" s="70">
        <v>45323</v>
      </c>
      <c r="AQ4" s="70">
        <v>45323</v>
      </c>
      <c r="AR4" s="70">
        <v>45323</v>
      </c>
      <c r="AS4" s="70">
        <v>45323</v>
      </c>
      <c r="AT4" s="70">
        <v>45323</v>
      </c>
      <c r="AU4" s="70">
        <v>45323</v>
      </c>
      <c r="AV4" s="70">
        <v>45323</v>
      </c>
      <c r="AW4" s="70">
        <v>45323</v>
      </c>
      <c r="AX4" s="70">
        <v>45323</v>
      </c>
      <c r="AY4" s="70">
        <v>45323</v>
      </c>
      <c r="AZ4" s="70">
        <v>45323</v>
      </c>
      <c r="BA4" s="70">
        <v>45323</v>
      </c>
      <c r="BB4" s="70">
        <v>45323</v>
      </c>
      <c r="BC4" s="70">
        <v>45323</v>
      </c>
      <c r="BD4" s="70">
        <v>45323</v>
      </c>
      <c r="BE4" s="70">
        <v>45323</v>
      </c>
      <c r="BF4" s="70">
        <v>45323</v>
      </c>
      <c r="BG4" s="70">
        <v>45323</v>
      </c>
      <c r="BH4" s="70">
        <v>45323</v>
      </c>
      <c r="BI4" s="70">
        <v>45323</v>
      </c>
      <c r="BJ4" s="70">
        <v>45323</v>
      </c>
      <c r="BK4" s="70">
        <v>45323</v>
      </c>
      <c r="BL4" s="70">
        <v>45352</v>
      </c>
      <c r="BM4" s="70">
        <v>45352</v>
      </c>
      <c r="BN4" s="144">
        <v>45352</v>
      </c>
      <c r="BO4" s="70">
        <v>45352</v>
      </c>
      <c r="BP4" s="70">
        <v>45352</v>
      </c>
      <c r="BQ4" s="70">
        <v>45352</v>
      </c>
      <c r="BR4" s="70">
        <v>45352</v>
      </c>
      <c r="BS4" s="144">
        <v>45352</v>
      </c>
      <c r="BT4" s="70">
        <v>45352</v>
      </c>
      <c r="BU4" s="70">
        <v>45352</v>
      </c>
      <c r="BV4" s="70">
        <v>45352</v>
      </c>
      <c r="BW4" s="70">
        <v>45352</v>
      </c>
      <c r="BX4" s="70">
        <v>45352</v>
      </c>
      <c r="BY4" s="144">
        <v>45352</v>
      </c>
      <c r="BZ4" s="70">
        <v>45352</v>
      </c>
      <c r="CA4" s="70">
        <v>45352</v>
      </c>
      <c r="CB4" s="70">
        <v>45352</v>
      </c>
      <c r="CC4" s="70">
        <v>45352</v>
      </c>
      <c r="CD4" s="144">
        <v>45352</v>
      </c>
      <c r="CE4" s="70">
        <v>45352</v>
      </c>
      <c r="CF4" s="70">
        <v>45352</v>
      </c>
      <c r="CG4" s="70">
        <v>45352</v>
      </c>
      <c r="CH4" s="70">
        <v>45352</v>
      </c>
      <c r="CI4" s="70">
        <v>45352</v>
      </c>
      <c r="CJ4" s="144">
        <v>45352</v>
      </c>
      <c r="CK4" s="70">
        <v>45352</v>
      </c>
      <c r="CL4" s="70">
        <v>45352</v>
      </c>
      <c r="CM4" s="70">
        <v>45352</v>
      </c>
      <c r="CN4" s="70">
        <v>45352</v>
      </c>
      <c r="CO4" s="144">
        <v>45352</v>
      </c>
      <c r="CP4" s="70"/>
      <c r="CQ4" s="70"/>
      <c r="CR4" s="70"/>
      <c r="CS4" s="70"/>
    </row>
    <row r="5" spans="1:97" x14ac:dyDescent="0.2">
      <c r="A5" s="69"/>
      <c r="B5" s="69"/>
      <c r="C5" s="69"/>
      <c r="D5" s="69" t="s">
        <v>263</v>
      </c>
      <c r="E5" s="71" t="str">
        <f>E$1&amp;" - "&amp;E2</f>
        <v>1 - 1</v>
      </c>
      <c r="F5" s="71" t="str">
        <f t="shared" ref="F5:AI5" si="0">F$1&amp;" - "&amp;F2</f>
        <v>2 - 1</v>
      </c>
      <c r="G5" s="71" t="str">
        <f t="shared" si="0"/>
        <v>3 - 1</v>
      </c>
      <c r="H5" s="71" t="str">
        <f t="shared" si="0"/>
        <v>4 - 1</v>
      </c>
      <c r="I5" s="71" t="str">
        <f t="shared" si="0"/>
        <v>5 - 1</v>
      </c>
      <c r="J5" s="71" t="str">
        <f t="shared" si="0"/>
        <v>6 - 1</v>
      </c>
      <c r="K5" s="71" t="str">
        <f t="shared" si="0"/>
        <v>7 - 1</v>
      </c>
      <c r="L5" s="71" t="str">
        <f t="shared" si="0"/>
        <v>8 - 1</v>
      </c>
      <c r="M5" s="71" t="str">
        <f t="shared" si="0"/>
        <v>9 - 1</v>
      </c>
      <c r="N5" s="71" t="str">
        <f t="shared" si="0"/>
        <v>10 - 1</v>
      </c>
      <c r="O5" s="71" t="str">
        <f t="shared" si="0"/>
        <v>11 - 1</v>
      </c>
      <c r="P5" s="71" t="str">
        <f t="shared" si="0"/>
        <v>12 - 1</v>
      </c>
      <c r="Q5" s="71" t="str">
        <f t="shared" si="0"/>
        <v>13 - 1</v>
      </c>
      <c r="R5" s="71" t="str">
        <f t="shared" si="0"/>
        <v>14 - 1</v>
      </c>
      <c r="S5" s="71" t="str">
        <f t="shared" si="0"/>
        <v>15 - 1</v>
      </c>
      <c r="T5" s="71" t="str">
        <f t="shared" si="0"/>
        <v>16 - 1</v>
      </c>
      <c r="U5" s="71" t="str">
        <f t="shared" si="0"/>
        <v>17 - 1</v>
      </c>
      <c r="V5" s="71" t="str">
        <f t="shared" si="0"/>
        <v>18 - 1</v>
      </c>
      <c r="W5" s="71" t="str">
        <f t="shared" si="0"/>
        <v>19 - 1</v>
      </c>
      <c r="X5" s="71" t="str">
        <f t="shared" si="0"/>
        <v>20 - 1</v>
      </c>
      <c r="Y5" s="71" t="str">
        <f t="shared" si="0"/>
        <v>21 - 1</v>
      </c>
      <c r="Z5" s="71" t="str">
        <f t="shared" si="0"/>
        <v>22 - 1</v>
      </c>
      <c r="AA5" s="71" t="str">
        <f t="shared" si="0"/>
        <v>23 - 1</v>
      </c>
      <c r="AB5" s="71" t="str">
        <f t="shared" si="0"/>
        <v>24 - 1</v>
      </c>
      <c r="AC5" s="71" t="str">
        <f t="shared" si="0"/>
        <v>25 - 1</v>
      </c>
      <c r="AD5" s="71" t="str">
        <f t="shared" si="0"/>
        <v>26 - 1</v>
      </c>
      <c r="AE5" s="71" t="str">
        <f t="shared" si="0"/>
        <v>27 - 1</v>
      </c>
      <c r="AF5" s="71" t="str">
        <f t="shared" si="0"/>
        <v>28 - 1</v>
      </c>
      <c r="AG5" s="71" t="str">
        <f t="shared" si="0"/>
        <v>29 - 1</v>
      </c>
      <c r="AH5" s="71" t="str">
        <f t="shared" si="0"/>
        <v>30 - 1</v>
      </c>
      <c r="AI5" s="71" t="str">
        <f t="shared" si="0"/>
        <v>31 - 1</v>
      </c>
      <c r="AJ5" s="71" t="str">
        <f t="shared" ref="AJ5" si="1">AJ$1&amp;" - "&amp;AJ2</f>
        <v>1 - 2</v>
      </c>
      <c r="AK5" s="71" t="str">
        <f t="shared" ref="AK5:AS5" si="2">AK$1&amp;" - "&amp;AK2</f>
        <v>2 - 2</v>
      </c>
      <c r="AL5" s="71" t="str">
        <f t="shared" si="2"/>
        <v>3 - 2</v>
      </c>
      <c r="AM5" s="71" t="str">
        <f t="shared" si="2"/>
        <v>4 - 2</v>
      </c>
      <c r="AN5" s="71" t="str">
        <f t="shared" si="2"/>
        <v>5 - 2</v>
      </c>
      <c r="AO5" s="71" t="str">
        <f t="shared" si="2"/>
        <v>6 - 2</v>
      </c>
      <c r="AP5" s="71" t="str">
        <f t="shared" si="2"/>
        <v>7 - 2</v>
      </c>
      <c r="AQ5" s="71" t="str">
        <f t="shared" si="2"/>
        <v>8 - 2</v>
      </c>
      <c r="AR5" s="71" t="str">
        <f t="shared" si="2"/>
        <v>9 - 2</v>
      </c>
      <c r="AS5" s="71" t="str">
        <f t="shared" si="2"/>
        <v>10 - 2</v>
      </c>
      <c r="AT5" s="71" t="str">
        <f t="shared" ref="AT5:BK5" si="3">AT$1&amp;" - "&amp;AT2</f>
        <v>11 - 2</v>
      </c>
      <c r="AU5" s="71" t="str">
        <f t="shared" si="3"/>
        <v>12 - 2</v>
      </c>
      <c r="AV5" s="71" t="str">
        <f t="shared" si="3"/>
        <v>13 - 2</v>
      </c>
      <c r="AW5" s="71" t="str">
        <f t="shared" si="3"/>
        <v>14 - 2</v>
      </c>
      <c r="AX5" s="71" t="str">
        <f t="shared" si="3"/>
        <v>15 - 2</v>
      </c>
      <c r="AY5" s="71" t="str">
        <f t="shared" si="3"/>
        <v>16 - 2</v>
      </c>
      <c r="AZ5" s="71" t="str">
        <f t="shared" si="3"/>
        <v>17 - 2</v>
      </c>
      <c r="BA5" s="71" t="str">
        <f t="shared" si="3"/>
        <v>18 - 2</v>
      </c>
      <c r="BB5" s="71" t="str">
        <f t="shared" si="3"/>
        <v>19 - 2</v>
      </c>
      <c r="BC5" s="71" t="str">
        <f t="shared" si="3"/>
        <v>20 - 2</v>
      </c>
      <c r="BD5" s="71" t="str">
        <f t="shared" si="3"/>
        <v>21 - 2</v>
      </c>
      <c r="BE5" s="71" t="str">
        <f t="shared" si="3"/>
        <v>22 - 2</v>
      </c>
      <c r="BF5" s="71" t="str">
        <f t="shared" si="3"/>
        <v>23 - 2</v>
      </c>
      <c r="BG5" s="71" t="str">
        <f t="shared" si="3"/>
        <v>24 - 2</v>
      </c>
      <c r="BH5" s="71" t="str">
        <f t="shared" si="3"/>
        <v>25 - 2</v>
      </c>
      <c r="BI5" s="71" t="str">
        <f t="shared" si="3"/>
        <v>26 - 2</v>
      </c>
      <c r="BJ5" s="71" t="str">
        <f t="shared" si="3"/>
        <v>27 - 2</v>
      </c>
      <c r="BK5" s="71" t="str">
        <f t="shared" si="3"/>
        <v>28 - 2</v>
      </c>
      <c r="BL5" s="71" t="str">
        <f t="shared" ref="BL5" si="4">BL$1&amp;" - "&amp;BL2</f>
        <v>1 - 3</v>
      </c>
      <c r="BM5" s="71" t="str">
        <f t="shared" ref="BM5:BQ5" si="5">BM$1&amp;" - "&amp;BM2</f>
        <v>2 - 3</v>
      </c>
      <c r="BN5" s="71" t="str">
        <f t="shared" si="5"/>
        <v>3 - 3</v>
      </c>
      <c r="BO5" s="71" t="str">
        <f t="shared" si="5"/>
        <v>4 - 3</v>
      </c>
      <c r="BP5" s="71" t="str">
        <f t="shared" si="5"/>
        <v>5 - 3</v>
      </c>
      <c r="BQ5" s="71" t="str">
        <f t="shared" si="5"/>
        <v>6 - 3</v>
      </c>
      <c r="BR5" s="71" t="str">
        <f t="shared" ref="BR5:CB5" si="6">BR$1&amp;" - "&amp;BR2</f>
        <v>7 - 3</v>
      </c>
      <c r="BS5" s="71" t="str">
        <f t="shared" si="6"/>
        <v>8 - 3</v>
      </c>
      <c r="BT5" s="71" t="str">
        <f t="shared" si="6"/>
        <v>9 - 3</v>
      </c>
      <c r="BU5" s="71" t="str">
        <f t="shared" si="6"/>
        <v>10 - 3</v>
      </c>
      <c r="BV5" s="71" t="str">
        <f t="shared" si="6"/>
        <v>11 - 3</v>
      </c>
      <c r="BW5" s="71" t="str">
        <f t="shared" si="6"/>
        <v>12 - 3</v>
      </c>
      <c r="BX5" s="71" t="str">
        <f t="shared" si="6"/>
        <v>13 - 3</v>
      </c>
      <c r="BY5" s="71" t="str">
        <f t="shared" si="6"/>
        <v>14 - 3</v>
      </c>
      <c r="BZ5" s="71" t="str">
        <f t="shared" si="6"/>
        <v>15 - 3</v>
      </c>
      <c r="CA5" s="71" t="str">
        <f t="shared" si="6"/>
        <v>16 - 3</v>
      </c>
      <c r="CB5" s="71" t="str">
        <f t="shared" si="6"/>
        <v>17 - 3</v>
      </c>
      <c r="CC5" s="71" t="str">
        <f t="shared" ref="CC5:CO5" si="7">CC$1&amp;" - "&amp;CC2</f>
        <v>18 - 3</v>
      </c>
      <c r="CD5" s="71" t="str">
        <f t="shared" si="7"/>
        <v>19 - 3</v>
      </c>
      <c r="CE5" s="71" t="str">
        <f t="shared" si="7"/>
        <v>20 - 3</v>
      </c>
      <c r="CF5" s="71" t="str">
        <f t="shared" si="7"/>
        <v>21 - 3</v>
      </c>
      <c r="CG5" s="71" t="str">
        <f t="shared" si="7"/>
        <v>22 - 3</v>
      </c>
      <c r="CH5" s="71" t="str">
        <f t="shared" si="7"/>
        <v>23 - 3</v>
      </c>
      <c r="CI5" s="71" t="str">
        <f t="shared" si="7"/>
        <v>24 - 3</v>
      </c>
      <c r="CJ5" s="71" t="str">
        <f t="shared" si="7"/>
        <v>25 - 3</v>
      </c>
      <c r="CK5" s="71" t="str">
        <f t="shared" si="7"/>
        <v>26 - 3</v>
      </c>
      <c r="CL5" s="71" t="str">
        <f t="shared" si="7"/>
        <v>27 - 3</v>
      </c>
      <c r="CM5" s="71" t="str">
        <f t="shared" si="7"/>
        <v>28 - 3</v>
      </c>
      <c r="CN5" s="71" t="str">
        <f t="shared" si="7"/>
        <v>29 - 3</v>
      </c>
      <c r="CO5" s="71" t="str">
        <f t="shared" si="7"/>
        <v>30 - 3</v>
      </c>
      <c r="CP5" s="71"/>
      <c r="CQ5" s="71"/>
      <c r="CR5" s="71"/>
      <c r="CS5" s="71"/>
    </row>
    <row r="6" spans="1:97" x14ac:dyDescent="0.2">
      <c r="A6" s="68"/>
      <c r="B6" s="68"/>
      <c r="C6" s="68"/>
      <c r="D6" s="68" t="s">
        <v>201</v>
      </c>
      <c r="E6" s="71" t="str">
        <f>E$2&amp;" - "&amp;E3</f>
        <v>1 - 2024</v>
      </c>
      <c r="F6" s="71" t="str">
        <f t="shared" ref="F6:G6" si="8">F$2&amp;" - "&amp;F3</f>
        <v>1 - 2024</v>
      </c>
      <c r="G6" s="71" t="str">
        <f t="shared" si="8"/>
        <v>1 - 2024</v>
      </c>
      <c r="H6" s="71" t="str">
        <f t="shared" ref="H6:AI6" si="9">H$2&amp;" - "&amp;H3</f>
        <v>1 - 2024</v>
      </c>
      <c r="I6" s="71" t="str">
        <f t="shared" si="9"/>
        <v>1 - 2024</v>
      </c>
      <c r="J6" s="71" t="str">
        <f t="shared" si="9"/>
        <v>1 - 2024</v>
      </c>
      <c r="K6" s="71" t="str">
        <f t="shared" si="9"/>
        <v>1 - 2024</v>
      </c>
      <c r="L6" s="71" t="str">
        <f t="shared" si="9"/>
        <v>1 - 2024</v>
      </c>
      <c r="M6" s="71" t="str">
        <f t="shared" si="9"/>
        <v>1 - 2024</v>
      </c>
      <c r="N6" s="71" t="str">
        <f t="shared" si="9"/>
        <v>1 - 2024</v>
      </c>
      <c r="O6" s="71" t="str">
        <f t="shared" si="9"/>
        <v>1 - 2024</v>
      </c>
      <c r="P6" s="71" t="str">
        <f t="shared" si="9"/>
        <v>1 - 2024</v>
      </c>
      <c r="Q6" s="71" t="str">
        <f t="shared" si="9"/>
        <v>1 - 2024</v>
      </c>
      <c r="R6" s="71" t="str">
        <f t="shared" si="9"/>
        <v>1 - 2024</v>
      </c>
      <c r="S6" s="71" t="str">
        <f t="shared" si="9"/>
        <v>1 - 2024</v>
      </c>
      <c r="T6" s="71" t="str">
        <f t="shared" si="9"/>
        <v>1 - 2024</v>
      </c>
      <c r="U6" s="71" t="str">
        <f t="shared" si="9"/>
        <v>1 - 2024</v>
      </c>
      <c r="V6" s="71" t="str">
        <f t="shared" si="9"/>
        <v>1 - 2024</v>
      </c>
      <c r="W6" s="71" t="str">
        <f t="shared" si="9"/>
        <v>1 - 2024</v>
      </c>
      <c r="X6" s="71" t="str">
        <f t="shared" si="9"/>
        <v>1 - 2024</v>
      </c>
      <c r="Y6" s="71" t="str">
        <f t="shared" si="9"/>
        <v>1 - 2024</v>
      </c>
      <c r="Z6" s="71" t="str">
        <f t="shared" si="9"/>
        <v>1 - 2024</v>
      </c>
      <c r="AA6" s="71" t="str">
        <f t="shared" si="9"/>
        <v>1 - 2024</v>
      </c>
      <c r="AB6" s="71" t="str">
        <f t="shared" si="9"/>
        <v>1 - 2024</v>
      </c>
      <c r="AC6" s="71" t="str">
        <f t="shared" si="9"/>
        <v>1 - 2024</v>
      </c>
      <c r="AD6" s="71" t="str">
        <f t="shared" si="9"/>
        <v>1 - 2024</v>
      </c>
      <c r="AE6" s="71" t="str">
        <f t="shared" si="9"/>
        <v>1 - 2024</v>
      </c>
      <c r="AF6" s="71" t="str">
        <f t="shared" si="9"/>
        <v>1 - 2024</v>
      </c>
      <c r="AG6" s="71" t="str">
        <f t="shared" si="9"/>
        <v>1 - 2024</v>
      </c>
      <c r="AH6" s="71" t="str">
        <f t="shared" si="9"/>
        <v>1 - 2024</v>
      </c>
      <c r="AI6" s="71" t="str">
        <f t="shared" si="9"/>
        <v>1 - 2024</v>
      </c>
      <c r="AJ6" s="71" t="str">
        <f t="shared" ref="AJ6" si="10">AJ$2&amp;" - "&amp;AJ3</f>
        <v>2 - 2024</v>
      </c>
      <c r="AK6" s="71" t="str">
        <f t="shared" ref="AK6:AS6" si="11">AK$2&amp;" - "&amp;AK3</f>
        <v>2 - 2024</v>
      </c>
      <c r="AL6" s="71" t="str">
        <f t="shared" si="11"/>
        <v>2 - 2024</v>
      </c>
      <c r="AM6" s="71" t="str">
        <f t="shared" si="11"/>
        <v>2 - 2024</v>
      </c>
      <c r="AN6" s="71" t="str">
        <f t="shared" si="11"/>
        <v>2 - 2024</v>
      </c>
      <c r="AO6" s="71" t="str">
        <f t="shared" si="11"/>
        <v>2 - 2024</v>
      </c>
      <c r="AP6" s="71" t="str">
        <f t="shared" si="11"/>
        <v>2 - 2024</v>
      </c>
      <c r="AQ6" s="71" t="str">
        <f t="shared" si="11"/>
        <v>2 - 2024</v>
      </c>
      <c r="AR6" s="71" t="str">
        <f t="shared" si="11"/>
        <v>2 - 2024</v>
      </c>
      <c r="AS6" s="71" t="str">
        <f t="shared" si="11"/>
        <v>2 - 2024</v>
      </c>
      <c r="AT6" s="71" t="str">
        <f t="shared" ref="AT6:BK6" si="12">AT$2&amp;" - "&amp;AT3</f>
        <v>2 - 2024</v>
      </c>
      <c r="AU6" s="71" t="str">
        <f t="shared" si="12"/>
        <v>2 - 2024</v>
      </c>
      <c r="AV6" s="71" t="str">
        <f t="shared" si="12"/>
        <v>2 - 2024</v>
      </c>
      <c r="AW6" s="71" t="str">
        <f t="shared" si="12"/>
        <v>2 - 2024</v>
      </c>
      <c r="AX6" s="71" t="str">
        <f t="shared" si="12"/>
        <v>2 - 2024</v>
      </c>
      <c r="AY6" s="71" t="str">
        <f t="shared" si="12"/>
        <v>2 - 2024</v>
      </c>
      <c r="AZ6" s="71" t="str">
        <f t="shared" si="12"/>
        <v>2 - 2024</v>
      </c>
      <c r="BA6" s="71" t="str">
        <f t="shared" si="12"/>
        <v>2 - 2024</v>
      </c>
      <c r="BB6" s="71" t="str">
        <f t="shared" si="12"/>
        <v>2 - 2024</v>
      </c>
      <c r="BC6" s="71" t="str">
        <f t="shared" si="12"/>
        <v>2 - 2024</v>
      </c>
      <c r="BD6" s="71" t="str">
        <f t="shared" si="12"/>
        <v>2 - 2024</v>
      </c>
      <c r="BE6" s="71" t="str">
        <f t="shared" si="12"/>
        <v>2 - 2024</v>
      </c>
      <c r="BF6" s="71" t="str">
        <f t="shared" si="12"/>
        <v>2 - 2024</v>
      </c>
      <c r="BG6" s="71" t="str">
        <f t="shared" si="12"/>
        <v>2 - 2024</v>
      </c>
      <c r="BH6" s="71" t="str">
        <f t="shared" si="12"/>
        <v>2 - 2024</v>
      </c>
      <c r="BI6" s="71" t="str">
        <f t="shared" si="12"/>
        <v>2 - 2024</v>
      </c>
      <c r="BJ6" s="71" t="str">
        <f t="shared" si="12"/>
        <v>2 - 2024</v>
      </c>
      <c r="BK6" s="71" t="str">
        <f t="shared" si="12"/>
        <v>2 - 2024</v>
      </c>
      <c r="BL6" s="71" t="str">
        <f t="shared" ref="BL6" si="13">BL$2&amp;" - "&amp;BL3</f>
        <v>3 - 2024</v>
      </c>
      <c r="BM6" s="71" t="str">
        <f t="shared" ref="BM6:BQ6" si="14">BM$2&amp;" - "&amp;BM3</f>
        <v>3 - 2024</v>
      </c>
      <c r="BN6" s="71" t="str">
        <f t="shared" si="14"/>
        <v>3 - 2024</v>
      </c>
      <c r="BO6" s="71" t="str">
        <f t="shared" si="14"/>
        <v>3 - 2024</v>
      </c>
      <c r="BP6" s="71" t="str">
        <f t="shared" si="14"/>
        <v>3 - 2024</v>
      </c>
      <c r="BQ6" s="71" t="str">
        <f t="shared" si="14"/>
        <v>3 - 2024</v>
      </c>
      <c r="BR6" s="71" t="str">
        <f t="shared" ref="BR6:CB6" si="15">BR$2&amp;" - "&amp;BR3</f>
        <v>3 - 2024</v>
      </c>
      <c r="BS6" s="71" t="str">
        <f t="shared" si="15"/>
        <v>3 - 2024</v>
      </c>
      <c r="BT6" s="71" t="str">
        <f t="shared" si="15"/>
        <v>3 - 2024</v>
      </c>
      <c r="BU6" s="71" t="str">
        <f t="shared" si="15"/>
        <v>3 - 2024</v>
      </c>
      <c r="BV6" s="71" t="str">
        <f t="shared" si="15"/>
        <v>3 - 2024</v>
      </c>
      <c r="BW6" s="71" t="str">
        <f t="shared" si="15"/>
        <v>3 - 2024</v>
      </c>
      <c r="BX6" s="71" t="str">
        <f t="shared" si="15"/>
        <v>3 - 2024</v>
      </c>
      <c r="BY6" s="71" t="str">
        <f t="shared" si="15"/>
        <v>3 - 2024</v>
      </c>
      <c r="BZ6" s="71" t="str">
        <f t="shared" si="15"/>
        <v>3 - 2024</v>
      </c>
      <c r="CA6" s="71" t="str">
        <f t="shared" si="15"/>
        <v>3 - 2024</v>
      </c>
      <c r="CB6" s="71" t="str">
        <f t="shared" si="15"/>
        <v>3 - 2024</v>
      </c>
      <c r="CC6" s="71" t="str">
        <f t="shared" ref="CC6:CO6" si="16">CC$2&amp;" - "&amp;CC3</f>
        <v>3 - 2024</v>
      </c>
      <c r="CD6" s="71" t="str">
        <f t="shared" si="16"/>
        <v>3 - 2024</v>
      </c>
      <c r="CE6" s="71" t="str">
        <f t="shared" si="16"/>
        <v>3 - 2024</v>
      </c>
      <c r="CF6" s="71" t="str">
        <f t="shared" si="16"/>
        <v>3 - 2024</v>
      </c>
      <c r="CG6" s="71" t="str">
        <f t="shared" si="16"/>
        <v>3 - 2024</v>
      </c>
      <c r="CH6" s="71" t="str">
        <f t="shared" si="16"/>
        <v>3 - 2024</v>
      </c>
      <c r="CI6" s="71" t="str">
        <f t="shared" si="16"/>
        <v>3 - 2024</v>
      </c>
      <c r="CJ6" s="71" t="str">
        <f t="shared" si="16"/>
        <v>3 - 2024</v>
      </c>
      <c r="CK6" s="71" t="str">
        <f t="shared" si="16"/>
        <v>3 - 2024</v>
      </c>
      <c r="CL6" s="71" t="str">
        <f t="shared" si="16"/>
        <v>3 - 2024</v>
      </c>
      <c r="CM6" s="71" t="str">
        <f t="shared" si="16"/>
        <v>3 - 2024</v>
      </c>
      <c r="CN6" s="71" t="str">
        <f t="shared" si="16"/>
        <v>3 - 2024</v>
      </c>
      <c r="CO6" s="71" t="str">
        <f t="shared" si="16"/>
        <v>3 - 2024</v>
      </c>
      <c r="CP6" s="71"/>
      <c r="CQ6" s="71"/>
      <c r="CR6" s="71"/>
      <c r="CS6" s="71"/>
    </row>
    <row r="9" spans="1:97" x14ac:dyDescent="0.2">
      <c r="C9" s="16" t="s">
        <v>202</v>
      </c>
    </row>
    <row r="11" spans="1:97" x14ac:dyDescent="0.2">
      <c r="A11" s="72" t="s">
        <v>203</v>
      </c>
      <c r="B11" s="72" t="s">
        <v>204</v>
      </c>
      <c r="C11" s="73" t="s">
        <v>11</v>
      </c>
      <c r="D11" s="74" t="str">
        <f t="shared" ref="D11" si="17">A11&amp;B11&amp;C11</f>
        <v>UKOverallSessions</v>
      </c>
      <c r="E11">
        <v>4126</v>
      </c>
      <c r="F11">
        <v>5303</v>
      </c>
      <c r="G11">
        <v>4915</v>
      </c>
      <c r="H11">
        <v>4487</v>
      </c>
      <c r="I11">
        <v>5090</v>
      </c>
      <c r="J11">
        <v>4024</v>
      </c>
      <c r="K11">
        <v>5140</v>
      </c>
      <c r="L11">
        <v>4792</v>
      </c>
      <c r="M11">
        <v>4159</v>
      </c>
      <c r="N11">
        <v>4132</v>
      </c>
      <c r="O11">
        <v>5369</v>
      </c>
      <c r="P11">
        <v>4963</v>
      </c>
      <c r="Q11">
        <v>5450</v>
      </c>
      <c r="R11">
        <v>4223</v>
      </c>
      <c r="S11">
        <v>5232</v>
      </c>
      <c r="T11">
        <v>4646</v>
      </c>
      <c r="U11">
        <v>4980</v>
      </c>
      <c r="V11">
        <v>4874</v>
      </c>
      <c r="W11">
        <v>5169</v>
      </c>
      <c r="X11">
        <v>5170</v>
      </c>
      <c r="Y11">
        <v>4651</v>
      </c>
      <c r="Z11">
        <v>4701</v>
      </c>
      <c r="AA11">
        <v>5022</v>
      </c>
      <c r="AB11">
        <v>4475</v>
      </c>
      <c r="AC11">
        <v>4395</v>
      </c>
      <c r="AD11">
        <v>5358</v>
      </c>
      <c r="AE11">
        <v>4746</v>
      </c>
      <c r="AF11">
        <v>5165</v>
      </c>
      <c r="AG11">
        <v>5102</v>
      </c>
      <c r="AH11">
        <v>5208</v>
      </c>
      <c r="AI11">
        <v>5026</v>
      </c>
      <c r="AJ11">
        <v>5011</v>
      </c>
      <c r="AK11">
        <v>4945</v>
      </c>
      <c r="AL11">
        <v>5222</v>
      </c>
      <c r="AM11">
        <v>4475</v>
      </c>
      <c r="AN11">
        <v>4199</v>
      </c>
      <c r="AO11">
        <v>5076</v>
      </c>
      <c r="AP11">
        <v>5398</v>
      </c>
      <c r="AQ11">
        <v>4403</v>
      </c>
      <c r="AR11">
        <v>5411</v>
      </c>
      <c r="AS11">
        <v>4328</v>
      </c>
      <c r="AT11">
        <v>4402</v>
      </c>
      <c r="AU11">
        <v>5470</v>
      </c>
      <c r="AV11">
        <v>5288</v>
      </c>
      <c r="AW11">
        <v>4040</v>
      </c>
      <c r="AX11">
        <v>4691</v>
      </c>
      <c r="AY11">
        <v>4537</v>
      </c>
      <c r="AZ11">
        <v>5263</v>
      </c>
      <c r="BA11">
        <v>4941</v>
      </c>
      <c r="BB11">
        <v>4315</v>
      </c>
      <c r="BC11">
        <v>4738</v>
      </c>
      <c r="BD11">
        <v>4251</v>
      </c>
      <c r="BE11">
        <v>4339</v>
      </c>
      <c r="BF11">
        <v>4086</v>
      </c>
      <c r="BG11">
        <v>4274</v>
      </c>
      <c r="BH11">
        <v>4064</v>
      </c>
      <c r="BI11">
        <v>4661</v>
      </c>
      <c r="BJ11">
        <v>5002</v>
      </c>
      <c r="BK11">
        <v>4121</v>
      </c>
      <c r="BL11">
        <v>4121</v>
      </c>
      <c r="BM11">
        <v>4121</v>
      </c>
      <c r="BN11">
        <v>4121</v>
      </c>
      <c r="BO11">
        <v>4121</v>
      </c>
      <c r="BP11">
        <v>4121</v>
      </c>
      <c r="BQ11">
        <v>4121</v>
      </c>
      <c r="BR11">
        <v>4121</v>
      </c>
      <c r="BS11">
        <v>4121</v>
      </c>
      <c r="BT11">
        <v>4121</v>
      </c>
      <c r="BU11">
        <v>4121</v>
      </c>
      <c r="BV11">
        <v>4121</v>
      </c>
      <c r="BW11">
        <v>4121</v>
      </c>
      <c r="BX11">
        <v>4121</v>
      </c>
      <c r="BY11">
        <v>4121</v>
      </c>
      <c r="BZ11">
        <v>4121</v>
      </c>
      <c r="CA11">
        <v>4121</v>
      </c>
      <c r="CB11">
        <v>4121</v>
      </c>
      <c r="CC11">
        <v>4121</v>
      </c>
      <c r="CD11">
        <v>4121</v>
      </c>
      <c r="CE11">
        <v>4121</v>
      </c>
      <c r="CF11">
        <v>4121</v>
      </c>
      <c r="CG11">
        <v>4121</v>
      </c>
      <c r="CH11">
        <v>4121</v>
      </c>
      <c r="CI11">
        <v>4121</v>
      </c>
      <c r="CJ11">
        <v>4121</v>
      </c>
      <c r="CK11">
        <v>4121</v>
      </c>
      <c r="CL11">
        <v>4121</v>
      </c>
      <c r="CM11">
        <v>4121</v>
      </c>
      <c r="CN11">
        <v>4121</v>
      </c>
      <c r="CO11">
        <v>4121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6F9F-486C-E541-A98D-D21C52168384}">
  <sheetPr>
    <tabColor rgb="FFFFFF00"/>
  </sheetPr>
  <dimension ref="A1:C12"/>
  <sheetViews>
    <sheetView zoomScale="90" zoomScaleNormal="90" workbookViewId="0">
      <selection activeCell="A13" sqref="A13"/>
    </sheetView>
  </sheetViews>
  <sheetFormatPr baseColWidth="10" defaultRowHeight="16" x14ac:dyDescent="0.2"/>
  <cols>
    <col min="2" max="2" width="10.83203125" style="29"/>
    <col min="3" max="3" width="11.5" style="29" bestFit="1" customWidth="1"/>
  </cols>
  <sheetData>
    <row r="1" spans="1:3" x14ac:dyDescent="0.2">
      <c r="A1" s="29">
        <v>1</v>
      </c>
      <c r="B1" s="29">
        <v>2024</v>
      </c>
      <c r="C1" s="29" t="s">
        <v>168</v>
      </c>
    </row>
    <row r="2" spans="1:3" x14ac:dyDescent="0.2">
      <c r="A2" s="29">
        <v>2</v>
      </c>
      <c r="B2" s="29">
        <v>2025</v>
      </c>
      <c r="C2" s="29" t="s">
        <v>169</v>
      </c>
    </row>
    <row r="3" spans="1:3" x14ac:dyDescent="0.2">
      <c r="A3" s="29">
        <v>3</v>
      </c>
      <c r="C3" s="29" t="s">
        <v>170</v>
      </c>
    </row>
    <row r="4" spans="1:3" x14ac:dyDescent="0.2">
      <c r="A4" s="29">
        <v>4</v>
      </c>
      <c r="C4" s="29" t="s">
        <v>171</v>
      </c>
    </row>
    <row r="5" spans="1:3" x14ac:dyDescent="0.2">
      <c r="A5" s="29">
        <v>5</v>
      </c>
      <c r="C5" s="29" t="s">
        <v>172</v>
      </c>
    </row>
    <row r="6" spans="1:3" x14ac:dyDescent="0.2">
      <c r="A6" s="29">
        <v>6</v>
      </c>
      <c r="C6" s="29" t="s">
        <v>173</v>
      </c>
    </row>
    <row r="7" spans="1:3" x14ac:dyDescent="0.2">
      <c r="A7" s="29">
        <v>7</v>
      </c>
      <c r="C7" s="29" t="s">
        <v>174</v>
      </c>
    </row>
    <row r="8" spans="1:3" x14ac:dyDescent="0.2">
      <c r="A8" s="29">
        <v>8</v>
      </c>
      <c r="C8" s="29" t="s">
        <v>175</v>
      </c>
    </row>
    <row r="9" spans="1:3" x14ac:dyDescent="0.2">
      <c r="A9" s="29">
        <v>9</v>
      </c>
      <c r="C9" s="29" t="s">
        <v>204</v>
      </c>
    </row>
    <row r="10" spans="1:3" x14ac:dyDescent="0.2">
      <c r="A10" s="29">
        <v>10</v>
      </c>
    </row>
    <row r="11" spans="1:3" x14ac:dyDescent="0.2">
      <c r="A11" s="29">
        <v>11</v>
      </c>
    </row>
    <row r="12" spans="1:3" x14ac:dyDescent="0.2">
      <c r="A12" s="29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10A4-B3E3-5947-A531-0D6FF7D0557C}">
  <sheetPr>
    <tabColor rgb="FFFFFF00"/>
  </sheetPr>
  <dimension ref="B2:AF64"/>
  <sheetViews>
    <sheetView workbookViewId="0">
      <selection activeCell="D44" sqref="D44"/>
    </sheetView>
  </sheetViews>
  <sheetFormatPr baseColWidth="10" defaultRowHeight="16" x14ac:dyDescent="0.2"/>
  <cols>
    <col min="2" max="2" width="14.6640625" customWidth="1"/>
    <col min="3" max="3" width="12.33203125" bestFit="1" customWidth="1"/>
  </cols>
  <sheetData>
    <row r="2" spans="2:32" x14ac:dyDescent="0.2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</row>
    <row r="3" spans="2:32" x14ac:dyDescent="0.2">
      <c r="B3" t="s">
        <v>8</v>
      </c>
      <c r="C3">
        <v>34997</v>
      </c>
      <c r="D3">
        <v>34421</v>
      </c>
      <c r="E3">
        <v>34248</v>
      </c>
      <c r="F3">
        <v>33179</v>
      </c>
      <c r="G3">
        <v>34375</v>
      </c>
      <c r="H3">
        <v>32480</v>
      </c>
      <c r="I3">
        <v>33022</v>
      </c>
      <c r="J3">
        <v>34548</v>
      </c>
      <c r="K3">
        <v>33721</v>
      </c>
      <c r="L3">
        <v>32232</v>
      </c>
      <c r="M3">
        <v>31076</v>
      </c>
      <c r="N3">
        <v>32289</v>
      </c>
      <c r="O3">
        <v>34409</v>
      </c>
      <c r="P3">
        <v>32285</v>
      </c>
      <c r="Q3">
        <v>31650</v>
      </c>
      <c r="R3">
        <v>34956</v>
      </c>
      <c r="S3">
        <v>31431</v>
      </c>
      <c r="T3">
        <v>33623</v>
      </c>
      <c r="U3">
        <v>32093</v>
      </c>
      <c r="V3">
        <v>32418</v>
      </c>
      <c r="W3">
        <v>33385</v>
      </c>
      <c r="X3">
        <v>34474</v>
      </c>
      <c r="Y3">
        <v>32523</v>
      </c>
      <c r="Z3">
        <v>31521</v>
      </c>
      <c r="AA3">
        <v>34047</v>
      </c>
      <c r="AB3">
        <v>33841</v>
      </c>
      <c r="AC3">
        <v>31227</v>
      </c>
      <c r="AD3">
        <v>34123</v>
      </c>
      <c r="AE3">
        <v>34947</v>
      </c>
      <c r="AF3">
        <v>31729</v>
      </c>
    </row>
    <row r="4" spans="2:32" x14ac:dyDescent="0.2">
      <c r="B4" t="s">
        <v>9</v>
      </c>
      <c r="C4">
        <v>31527</v>
      </c>
      <c r="D4">
        <v>31899</v>
      </c>
      <c r="E4">
        <v>30371</v>
      </c>
      <c r="F4">
        <v>31784</v>
      </c>
      <c r="G4">
        <v>30575</v>
      </c>
      <c r="H4">
        <v>31892</v>
      </c>
      <c r="I4">
        <v>31215</v>
      </c>
      <c r="J4">
        <v>30161</v>
      </c>
      <c r="K4">
        <v>31363</v>
      </c>
      <c r="L4">
        <v>30733</v>
      </c>
      <c r="M4">
        <v>31590</v>
      </c>
      <c r="N4">
        <v>31745</v>
      </c>
      <c r="O4">
        <v>30517</v>
      </c>
      <c r="P4">
        <v>30164</v>
      </c>
      <c r="Q4">
        <v>30933</v>
      </c>
      <c r="R4">
        <v>31611</v>
      </c>
      <c r="S4">
        <v>31711</v>
      </c>
      <c r="T4">
        <v>31376</v>
      </c>
      <c r="U4">
        <v>31839</v>
      </c>
      <c r="V4">
        <v>31051</v>
      </c>
      <c r="W4">
        <v>31642</v>
      </c>
      <c r="X4">
        <v>31653</v>
      </c>
      <c r="Y4">
        <v>31427</v>
      </c>
      <c r="Z4">
        <v>31813</v>
      </c>
      <c r="AA4">
        <v>30023</v>
      </c>
      <c r="AB4">
        <v>31697</v>
      </c>
      <c r="AC4">
        <v>31514</v>
      </c>
      <c r="AD4">
        <v>31899</v>
      </c>
      <c r="AE4">
        <v>30426</v>
      </c>
      <c r="AF4">
        <v>30976</v>
      </c>
    </row>
    <row r="44" spans="3:4" x14ac:dyDescent="0.2">
      <c r="C44" t="s">
        <v>11</v>
      </c>
      <c r="D44" s="49">
        <v>30000</v>
      </c>
    </row>
    <row r="45" spans="3:4" x14ac:dyDescent="0.2">
      <c r="C45" t="s">
        <v>157</v>
      </c>
      <c r="D45" s="50">
        <v>20000</v>
      </c>
    </row>
    <row r="46" spans="3:4" x14ac:dyDescent="0.2">
      <c r="C46" t="s">
        <v>158</v>
      </c>
      <c r="D46" s="51">
        <v>15000</v>
      </c>
    </row>
    <row r="47" spans="3:4" x14ac:dyDescent="0.2">
      <c r="C47" t="s">
        <v>159</v>
      </c>
      <c r="D47" s="52">
        <v>7500</v>
      </c>
    </row>
    <row r="48" spans="3:4" x14ac:dyDescent="0.2">
      <c r="C48" t="s">
        <v>12</v>
      </c>
      <c r="D48" s="53">
        <v>6500</v>
      </c>
    </row>
    <row r="49" spans="2:4" x14ac:dyDescent="0.2">
      <c r="C49" t="s">
        <v>13</v>
      </c>
      <c r="D49" s="54">
        <v>5000</v>
      </c>
    </row>
    <row r="59" spans="2:4" x14ac:dyDescent="0.2">
      <c r="C59" t="s">
        <v>177</v>
      </c>
      <c r="D59" s="60">
        <v>0.54</v>
      </c>
    </row>
    <row r="60" spans="2:4" x14ac:dyDescent="0.2">
      <c r="C60" t="s">
        <v>178</v>
      </c>
      <c r="D60" s="60">
        <v>0.46</v>
      </c>
    </row>
    <row r="62" spans="2:4" x14ac:dyDescent="0.2">
      <c r="C62" t="s">
        <v>181</v>
      </c>
      <c r="D62" t="s">
        <v>182</v>
      </c>
    </row>
    <row r="63" spans="2:4" x14ac:dyDescent="0.2">
      <c r="B63" t="s">
        <v>11</v>
      </c>
      <c r="C63" s="60">
        <v>0.54</v>
      </c>
      <c r="D63" s="60">
        <v>0.46</v>
      </c>
    </row>
    <row r="64" spans="2:4" x14ac:dyDescent="0.2">
      <c r="B64" t="s">
        <v>183</v>
      </c>
      <c r="C64" s="60">
        <v>0.5</v>
      </c>
      <c r="D64" s="60">
        <v>0.5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Monthly Dashboard</vt:lpstr>
      <vt:lpstr>Data Manipulation</vt:lpstr>
      <vt:lpstr>Raw Data</vt:lpstr>
      <vt:lpstr>Raw Data Daily</vt:lpstr>
      <vt:lpstr>Drop Downs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Spataru</dc:creator>
  <cp:lastModifiedBy>Andrei</cp:lastModifiedBy>
  <dcterms:created xsi:type="dcterms:W3CDTF">2024-07-06T16:59:01Z</dcterms:created>
  <dcterms:modified xsi:type="dcterms:W3CDTF">2026-06-04T12:37:11Z</dcterms:modified>
</cp:coreProperties>
</file>